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475" windowHeight="12105" activeTab="1"/>
  </bookViews>
  <sheets>
    <sheet name="성인(남)" sheetId="4" r:id="rId1"/>
    <sheet name="성인(여)" sheetId="1" r:id="rId2"/>
    <sheet name="청소년(남)" sheetId="2" r:id="rId3"/>
    <sheet name="청소년(여)" sheetId="3" r:id="rId4"/>
    <sheet name="Sheet2" sheetId="5" r:id="rId5"/>
  </sheets>
  <calcPr calcId="145621"/>
</workbook>
</file>

<file path=xl/calcChain.xml><?xml version="1.0" encoding="utf-8"?>
<calcChain xmlns="http://schemas.openxmlformats.org/spreadsheetml/2006/main">
  <c r="I6" i="1" l="1"/>
  <c r="D51" i="4" l="1"/>
  <c r="D43" i="4"/>
  <c r="D27" i="4"/>
  <c r="D17" i="4"/>
  <c r="D81" i="4"/>
  <c r="K80" i="4" s="1"/>
  <c r="D75" i="4"/>
  <c r="K74" i="4" s="1"/>
  <c r="D67" i="4"/>
  <c r="I66" i="4" s="1"/>
  <c r="D61" i="4"/>
  <c r="I60" i="4" s="1"/>
  <c r="D65" i="4"/>
  <c r="K64" i="4" s="1"/>
  <c r="D59" i="4"/>
  <c r="K58" i="4" s="1"/>
  <c r="D57" i="4"/>
  <c r="K56" i="4" s="1"/>
  <c r="D45" i="4"/>
  <c r="D53" i="4"/>
  <c r="D49" i="4"/>
  <c r="D39" i="4"/>
  <c r="D41" i="4"/>
  <c r="D35" i="4"/>
  <c r="D29" i="4"/>
  <c r="D23" i="4"/>
  <c r="D25" i="4"/>
  <c r="D21" i="4"/>
  <c r="D15" i="4"/>
  <c r="D13" i="4"/>
  <c r="D9" i="4"/>
  <c r="D7" i="4"/>
  <c r="I74" i="4" l="1"/>
  <c r="I58" i="4"/>
  <c r="I56" i="4"/>
  <c r="I80" i="4"/>
  <c r="K60" i="4"/>
  <c r="K66" i="4"/>
  <c r="I64" i="4"/>
  <c r="D20" i="2"/>
  <c r="I19" i="2" s="1"/>
  <c r="D10" i="2"/>
  <c r="D16" i="2"/>
  <c r="I15" i="2" s="1"/>
  <c r="D8" i="2"/>
  <c r="D12" i="2"/>
  <c r="D6" i="2"/>
  <c r="D20" i="3"/>
  <c r="D28" i="3"/>
  <c r="I27" i="3" s="1"/>
  <c r="D8" i="3"/>
  <c r="D18" i="3"/>
  <c r="D12" i="3"/>
  <c r="D10" i="3"/>
  <c r="D22" i="3"/>
  <c r="I21" i="3" s="1"/>
  <c r="D14" i="3"/>
  <c r="D6" i="3"/>
  <c r="D15" i="1"/>
  <c r="D35" i="1"/>
  <c r="D51" i="1"/>
  <c r="K50" i="1" s="1"/>
  <c r="D23" i="1"/>
  <c r="D49" i="1"/>
  <c r="I48" i="1" s="1"/>
  <c r="D47" i="1"/>
  <c r="I46" i="1" s="1"/>
  <c r="D39" i="1"/>
  <c r="I38" i="1" s="1"/>
  <c r="D37" i="1"/>
  <c r="K36" i="1" s="1"/>
  <c r="D25" i="1"/>
  <c r="D9" i="1"/>
  <c r="D27" i="1"/>
  <c r="D19" i="1"/>
  <c r="D21" i="1"/>
  <c r="D7" i="1"/>
  <c r="K46" i="1" l="1"/>
  <c r="K38" i="1"/>
  <c r="I36" i="1"/>
  <c r="I50" i="1"/>
  <c r="K48" i="1"/>
  <c r="L54" i="1" l="1"/>
  <c r="L46" i="1"/>
  <c r="L38" i="1"/>
  <c r="L22" i="1"/>
  <c r="L36" i="1"/>
  <c r="L12" i="1"/>
  <c r="L10" i="1"/>
  <c r="L52" i="1"/>
  <c r="L44" i="1"/>
  <c r="L28" i="1"/>
  <c r="L50" i="1"/>
  <c r="L42" i="1"/>
  <c r="L34" i="1"/>
  <c r="L26" i="1"/>
  <c r="L48" i="1"/>
  <c r="L40" i="1"/>
  <c r="L32" i="1"/>
  <c r="L24" i="1"/>
  <c r="L16" i="1"/>
  <c r="L8" i="1"/>
  <c r="L30" i="1"/>
  <c r="L14" i="1"/>
  <c r="L20" i="1"/>
  <c r="L18" i="1"/>
  <c r="G14" i="3" l="1"/>
  <c r="I13" i="3" s="1"/>
  <c r="G6" i="3"/>
  <c r="G14" i="2"/>
  <c r="I13" i="2" s="1"/>
  <c r="G25" i="1"/>
  <c r="G33" i="1"/>
  <c r="G19" i="1"/>
  <c r="G17" i="1"/>
  <c r="G9" i="1"/>
  <c r="G11" i="1"/>
  <c r="G19" i="4"/>
  <c r="G51" i="4"/>
  <c r="G77" i="4"/>
  <c r="K76" i="4" s="1"/>
  <c r="G33" i="4"/>
  <c r="G25" i="4"/>
  <c r="G31" i="4"/>
  <c r="G9" i="4"/>
  <c r="G17" i="4"/>
  <c r="G11" i="4"/>
  <c r="G13" i="4"/>
  <c r="I50" i="4" l="1"/>
  <c r="K50" i="4"/>
  <c r="I76" i="4"/>
  <c r="C34" i="3"/>
  <c r="I33" i="3" s="1"/>
  <c r="C26" i="3"/>
  <c r="I25" i="3" s="1"/>
  <c r="C24" i="3"/>
  <c r="I23" i="3" s="1"/>
  <c r="C10" i="3"/>
  <c r="I9" i="3" s="1"/>
  <c r="C10" i="2"/>
  <c r="I9" i="2" s="1"/>
  <c r="C8" i="2"/>
  <c r="C6" i="2"/>
  <c r="C19" i="1"/>
  <c r="C21" i="1"/>
  <c r="C29" i="1"/>
  <c r="C33" i="1"/>
  <c r="C31" i="1"/>
  <c r="C15" i="1"/>
  <c r="C9" i="1"/>
  <c r="K8" i="1" s="1"/>
  <c r="C17" i="1"/>
  <c r="C11" i="1"/>
  <c r="C7" i="1"/>
  <c r="C13" i="1"/>
  <c r="C29" i="4"/>
  <c r="C49" i="4"/>
  <c r="C41" i="4"/>
  <c r="C21" i="4"/>
  <c r="C73" i="4"/>
  <c r="C35" i="4"/>
  <c r="C23" i="4"/>
  <c r="C63" i="4"/>
  <c r="C25" i="4"/>
  <c r="C39" i="4"/>
  <c r="C13" i="4"/>
  <c r="C37" i="4"/>
  <c r="C33" i="4"/>
  <c r="C9" i="4"/>
  <c r="C19" i="4"/>
  <c r="C15" i="4"/>
  <c r="C11" i="4"/>
  <c r="C7" i="4"/>
  <c r="K62" i="4" l="1"/>
  <c r="I62" i="4"/>
  <c r="I38" i="4"/>
  <c r="K38" i="4"/>
  <c r="I48" i="4"/>
  <c r="K48" i="4"/>
  <c r="K24" i="4"/>
  <c r="I24" i="4"/>
  <c r="I72" i="4"/>
  <c r="K72" i="4"/>
  <c r="K18" i="1"/>
  <c r="I18" i="1"/>
  <c r="F12" i="3"/>
  <c r="I11" i="3" s="1"/>
  <c r="B32" i="3"/>
  <c r="I31" i="3" s="1"/>
  <c r="B30" i="3"/>
  <c r="I29" i="3" s="1"/>
  <c r="B18" i="3"/>
  <c r="I17" i="3" s="1"/>
  <c r="B10" i="3"/>
  <c r="B20" i="3"/>
  <c r="I19" i="3" s="1"/>
  <c r="F8" i="3"/>
  <c r="B8" i="3"/>
  <c r="F16" i="3"/>
  <c r="B16" i="3"/>
  <c r="B6" i="3"/>
  <c r="I5" i="3" s="1"/>
  <c r="F45" i="4"/>
  <c r="F85" i="4"/>
  <c r="F83" i="4"/>
  <c r="F79" i="4"/>
  <c r="F35" i="4"/>
  <c r="I34" i="4" s="1"/>
  <c r="F37" i="4"/>
  <c r="I36" i="4" s="1"/>
  <c r="F23" i="4"/>
  <c r="I22" i="4" s="1"/>
  <c r="F13" i="4"/>
  <c r="I12" i="4" s="1"/>
  <c r="F43" i="4"/>
  <c r="B41" i="4"/>
  <c r="I40" i="4" s="1"/>
  <c r="B53" i="4"/>
  <c r="B33" i="4"/>
  <c r="F21" i="4"/>
  <c r="B21" i="4"/>
  <c r="B71" i="4"/>
  <c r="B29" i="4"/>
  <c r="I28" i="4" s="1"/>
  <c r="B69" i="4"/>
  <c r="F19" i="4"/>
  <c r="B19" i="4"/>
  <c r="F11" i="4"/>
  <c r="B11" i="4"/>
  <c r="F27" i="4"/>
  <c r="B27" i="4"/>
  <c r="F31" i="4"/>
  <c r="B31" i="4"/>
  <c r="F9" i="4"/>
  <c r="K8" i="4" s="1"/>
  <c r="B9" i="4"/>
  <c r="F15" i="4"/>
  <c r="B15" i="4"/>
  <c r="B17" i="4"/>
  <c r="F47" i="4"/>
  <c r="B47" i="4"/>
  <c r="B55" i="4"/>
  <c r="F7" i="4"/>
  <c r="B7" i="4"/>
  <c r="I6" i="4" l="1"/>
  <c r="I8" i="4"/>
  <c r="I20" i="4"/>
  <c r="I14" i="4"/>
  <c r="I18" i="4"/>
  <c r="K36" i="4"/>
  <c r="K14" i="4"/>
  <c r="K12" i="4"/>
  <c r="K6" i="4"/>
  <c r="I52" i="4"/>
  <c r="K52" i="4"/>
  <c r="K22" i="4"/>
  <c r="I16" i="4"/>
  <c r="K16" i="4"/>
  <c r="K20" i="4"/>
  <c r="K40" i="4"/>
  <c r="I84" i="4"/>
  <c r="K84" i="4"/>
  <c r="I54" i="4"/>
  <c r="K54" i="4"/>
  <c r="I30" i="4"/>
  <c r="K30" i="4"/>
  <c r="K10" i="4"/>
  <c r="I10" i="4"/>
  <c r="I68" i="4"/>
  <c r="K68" i="4"/>
  <c r="I42" i="4"/>
  <c r="K42" i="4"/>
  <c r="I44" i="4"/>
  <c r="K44" i="4"/>
  <c r="K34" i="4"/>
  <c r="K46" i="4"/>
  <c r="I46" i="4"/>
  <c r="K28" i="4"/>
  <c r="K32" i="4"/>
  <c r="I32" i="4"/>
  <c r="I78" i="4"/>
  <c r="K78" i="4"/>
  <c r="I26" i="4"/>
  <c r="K26" i="4"/>
  <c r="I70" i="4"/>
  <c r="K70" i="4"/>
  <c r="I82" i="4"/>
  <c r="K82" i="4"/>
  <c r="I15" i="3"/>
  <c r="I7" i="3"/>
  <c r="K18" i="4"/>
  <c r="J29" i="3"/>
  <c r="F6" i="2"/>
  <c r="I5" i="2" s="1"/>
  <c r="F8" i="2"/>
  <c r="I7" i="2" s="1"/>
  <c r="F24" i="2"/>
  <c r="F22" i="2"/>
  <c r="F15" i="1"/>
  <c r="K14" i="1" s="1"/>
  <c r="F35" i="1"/>
  <c r="F7" i="1"/>
  <c r="F17" i="1"/>
  <c r="F21" i="1"/>
  <c r="F11" i="1"/>
  <c r="F25" i="1"/>
  <c r="F53" i="1"/>
  <c r="I52" i="1" s="1"/>
  <c r="F23" i="1"/>
  <c r="F29" i="1"/>
  <c r="I28" i="1" s="1"/>
  <c r="F45" i="1"/>
  <c r="I44" i="1" s="1"/>
  <c r="F13" i="1"/>
  <c r="B24" i="2"/>
  <c r="B8" i="2"/>
  <c r="B12" i="2"/>
  <c r="I11" i="2" s="1"/>
  <c r="B18" i="2"/>
  <c r="I17" i="2" s="1"/>
  <c r="B6" i="2"/>
  <c r="B22" i="2"/>
  <c r="B33" i="1"/>
  <c r="I32" i="1" s="1"/>
  <c r="B55" i="1"/>
  <c r="I54" i="1" s="1"/>
  <c r="B23" i="1"/>
  <c r="B31" i="1"/>
  <c r="I30" i="1" s="1"/>
  <c r="B43" i="1"/>
  <c r="I42" i="1" s="1"/>
  <c r="B15" i="1"/>
  <c r="B41" i="1"/>
  <c r="I40" i="1" s="1"/>
  <c r="B9" i="1"/>
  <c r="I8" i="1" s="1"/>
  <c r="B27" i="1"/>
  <c r="B17" i="1"/>
  <c r="B11" i="1"/>
  <c r="B13" i="1"/>
  <c r="B7" i="1"/>
  <c r="L82" i="4" l="1"/>
  <c r="L26" i="4"/>
  <c r="L46" i="4"/>
  <c r="L48" i="4"/>
  <c r="L70" i="4"/>
  <c r="L44" i="4"/>
  <c r="L30" i="4"/>
  <c r="L36" i="4"/>
  <c r="L18" i="4"/>
  <c r="L32" i="4"/>
  <c r="L78" i="4"/>
  <c r="L28" i="4"/>
  <c r="L68" i="4"/>
  <c r="L84" i="4"/>
  <c r="L16" i="4"/>
  <c r="L96" i="4"/>
  <c r="L88" i="4"/>
  <c r="L94" i="4"/>
  <c r="L86" i="4"/>
  <c r="L6" i="4"/>
  <c r="L92" i="4"/>
  <c r="L102" i="4"/>
  <c r="L100" i="4"/>
  <c r="L98" i="4"/>
  <c r="L90" i="4"/>
  <c r="L56" i="4"/>
  <c r="L80" i="4"/>
  <c r="L58" i="4"/>
  <c r="L74" i="4"/>
  <c r="L64" i="4"/>
  <c r="L66" i="4"/>
  <c r="L60" i="4"/>
  <c r="L76" i="4"/>
  <c r="L50" i="4"/>
  <c r="L62" i="4"/>
  <c r="L42" i="4"/>
  <c r="L54" i="4"/>
  <c r="L40" i="4"/>
  <c r="L22" i="4"/>
  <c r="L12" i="4"/>
  <c r="L38" i="4"/>
  <c r="L72" i="4"/>
  <c r="L34" i="4"/>
  <c r="L10" i="4"/>
  <c r="L20" i="4"/>
  <c r="L52" i="4"/>
  <c r="L14" i="4"/>
  <c r="L8" i="4"/>
  <c r="L24" i="4"/>
  <c r="J32" i="4"/>
  <c r="J10" i="4"/>
  <c r="J40" i="4"/>
  <c r="J48" i="4"/>
  <c r="J42" i="4"/>
  <c r="J38" i="4"/>
  <c r="J62" i="4"/>
  <c r="J28" i="4"/>
  <c r="J70" i="4"/>
  <c r="J78" i="4"/>
  <c r="J46" i="4"/>
  <c r="J44" i="4"/>
  <c r="J68" i="4"/>
  <c r="J30" i="4"/>
  <c r="J84" i="4"/>
  <c r="J16" i="4"/>
  <c r="J18" i="4"/>
  <c r="J34" i="4"/>
  <c r="J8" i="4"/>
  <c r="J20" i="4"/>
  <c r="J102" i="4"/>
  <c r="J94" i="4"/>
  <c r="J86" i="4"/>
  <c r="J92" i="4"/>
  <c r="J98" i="4"/>
  <c r="J90" i="4"/>
  <c r="J96" i="4"/>
  <c r="J88" i="4"/>
  <c r="J6" i="4"/>
  <c r="J100" i="4"/>
  <c r="J66" i="4"/>
  <c r="J60" i="4"/>
  <c r="J56" i="4"/>
  <c r="J74" i="4"/>
  <c r="J58" i="4"/>
  <c r="J80" i="4"/>
  <c r="J64" i="4"/>
  <c r="J76" i="4"/>
  <c r="J50" i="4"/>
  <c r="J82" i="4"/>
  <c r="J14" i="4"/>
  <c r="J26" i="4"/>
  <c r="J54" i="4"/>
  <c r="J72" i="4"/>
  <c r="J52" i="4"/>
  <c r="J12" i="4"/>
  <c r="J36" i="4"/>
  <c r="J22" i="4"/>
  <c r="J24" i="4"/>
  <c r="J52" i="1"/>
  <c r="I16" i="1"/>
  <c r="I12" i="1"/>
  <c r="I14" i="1"/>
  <c r="I10" i="1"/>
  <c r="K22" i="1"/>
  <c r="I22" i="1"/>
  <c r="K20" i="1"/>
  <c r="I20" i="1"/>
  <c r="K6" i="1"/>
  <c r="I26" i="1"/>
  <c r="K26" i="1"/>
  <c r="I24" i="1"/>
  <c r="K24" i="1"/>
  <c r="I34" i="1"/>
  <c r="K34" i="1"/>
  <c r="J9" i="3"/>
  <c r="J17" i="3"/>
  <c r="J33" i="3"/>
  <c r="J25" i="3"/>
  <c r="J23" i="3"/>
  <c r="J13" i="3"/>
  <c r="J27" i="3"/>
  <c r="J31" i="3"/>
  <c r="J5" i="3"/>
  <c r="J21" i="3"/>
  <c r="J7" i="3"/>
  <c r="J19" i="2"/>
  <c r="J15" i="2"/>
  <c r="K10" i="1"/>
  <c r="K16" i="1"/>
  <c r="K54" i="1"/>
  <c r="K52" i="1"/>
  <c r="K12" i="1"/>
  <c r="K30" i="1"/>
  <c r="K28" i="1"/>
  <c r="K40" i="1"/>
  <c r="K42" i="1"/>
  <c r="K32" i="1"/>
  <c r="K44" i="1"/>
  <c r="J11" i="2"/>
  <c r="J11" i="3"/>
  <c r="J19" i="3"/>
  <c r="J15" i="3"/>
  <c r="J20" i="1" l="1"/>
  <c r="J28" i="1"/>
  <c r="J34" i="1"/>
  <c r="J6" i="1"/>
  <c r="J46" i="1"/>
  <c r="J38" i="1"/>
  <c r="J48" i="1"/>
  <c r="J50" i="1"/>
  <c r="J36" i="1"/>
  <c r="J18" i="1"/>
  <c r="J22" i="1"/>
  <c r="J54" i="1"/>
  <c r="J42" i="1"/>
  <c r="J24" i="1"/>
  <c r="J44" i="1"/>
  <c r="J40" i="1"/>
  <c r="J26" i="1"/>
  <c r="J32" i="1"/>
  <c r="J30" i="1"/>
  <c r="J14" i="1"/>
  <c r="J12" i="1"/>
  <c r="L6" i="1"/>
  <c r="J8" i="1"/>
  <c r="J10" i="1"/>
  <c r="J16" i="1"/>
  <c r="J7" i="2"/>
  <c r="J5" i="2"/>
  <c r="J13" i="2"/>
  <c r="J9" i="2"/>
  <c r="J17" i="2"/>
</calcChain>
</file>

<file path=xl/sharedStrings.xml><?xml version="1.0" encoding="utf-8"?>
<sst xmlns="http://schemas.openxmlformats.org/spreadsheetml/2006/main" count="197" uniqueCount="122">
  <si>
    <t>Sprint</t>
    <phoneticPr fontId="2" type="noConversion"/>
  </si>
  <si>
    <t>우승시간</t>
    <phoneticPr fontId="2" type="noConversion"/>
  </si>
  <si>
    <t>점수</t>
    <phoneticPr fontId="2" type="noConversion"/>
  </si>
  <si>
    <t>순위</t>
    <phoneticPr fontId="2" type="noConversion"/>
  </si>
  <si>
    <t>-</t>
    <phoneticPr fontId="2" type="noConversion"/>
  </si>
  <si>
    <t>WOC 2020</t>
    <phoneticPr fontId="2" type="noConversion"/>
  </si>
  <si>
    <t xml:space="preserve">AsOC 2020 </t>
    <phoneticPr fontId="2" type="noConversion"/>
  </si>
  <si>
    <t>전남연맹</t>
    <phoneticPr fontId="2" type="noConversion"/>
  </si>
  <si>
    <t>울산연맹</t>
    <phoneticPr fontId="2" type="noConversion"/>
  </si>
  <si>
    <t>경기연맹</t>
    <phoneticPr fontId="2" type="noConversion"/>
  </si>
  <si>
    <t>경북연맹</t>
    <phoneticPr fontId="2" type="noConversion"/>
  </si>
  <si>
    <t>서울연맹</t>
    <phoneticPr fontId="2" type="noConversion"/>
  </si>
  <si>
    <t>산림청</t>
    <phoneticPr fontId="2" type="noConversion"/>
  </si>
  <si>
    <t>Middle, Long</t>
    <phoneticPr fontId="2" type="noConversion"/>
  </si>
  <si>
    <t>Middle, Long</t>
    <phoneticPr fontId="2" type="noConversion"/>
  </si>
  <si>
    <t>AsOC 2020</t>
    <phoneticPr fontId="2" type="noConversion"/>
  </si>
  <si>
    <t>경기구분</t>
    <phoneticPr fontId="2" type="noConversion"/>
  </si>
  <si>
    <t>대회명</t>
    <phoneticPr fontId="2" type="noConversion"/>
  </si>
  <si>
    <t>경기구분</t>
    <phoneticPr fontId="2" type="noConversion"/>
  </si>
  <si>
    <t>경기구분</t>
    <phoneticPr fontId="2" type="noConversion"/>
  </si>
  <si>
    <t>대 회 명</t>
    <phoneticPr fontId="2" type="noConversion"/>
  </si>
  <si>
    <t>대 회 명</t>
    <phoneticPr fontId="2" type="noConversion"/>
  </si>
  <si>
    <t>2019년 국가대표 선발전 점수집계표(성인/남)</t>
    <phoneticPr fontId="2" type="noConversion"/>
  </si>
  <si>
    <t>2019년 국가대표 선발전 점수집계표(성인/여)</t>
    <phoneticPr fontId="2" type="noConversion"/>
  </si>
  <si>
    <t>2019년 국가대표 선발전 점수집계표(청소년/남)</t>
    <phoneticPr fontId="2" type="noConversion"/>
  </si>
  <si>
    <t>2019년 국가대표 선발전 점수집계표(청소년/여)</t>
    <phoneticPr fontId="2" type="noConversion"/>
  </si>
  <si>
    <t>*시,도연맹 주최 선발전의 경우 해당 시도연맹 소속 선수는 선발전 기록에서 제외(2019년에 한함.)</t>
    <phoneticPr fontId="2" type="noConversion"/>
  </si>
  <si>
    <t>홍건희
(서울)</t>
    <phoneticPr fontId="2" type="noConversion"/>
  </si>
  <si>
    <t>허성범
(서울)</t>
    <phoneticPr fontId="2" type="noConversion"/>
  </si>
  <si>
    <t>노창근
(서울)</t>
    <phoneticPr fontId="2" type="noConversion"/>
  </si>
  <si>
    <t>강철진
(제주)</t>
    <phoneticPr fontId="2" type="noConversion"/>
  </si>
  <si>
    <t>문정만
(서울)</t>
    <phoneticPr fontId="2" type="noConversion"/>
  </si>
  <si>
    <t>장호일
(부산)</t>
    <phoneticPr fontId="2" type="noConversion"/>
  </si>
  <si>
    <t>김남권
(경기)</t>
    <phoneticPr fontId="2" type="noConversion"/>
  </si>
  <si>
    <t>강장훈
(제주)</t>
    <phoneticPr fontId="2" type="noConversion"/>
  </si>
  <si>
    <t>박종현
(경기)</t>
    <phoneticPr fontId="2" type="noConversion"/>
  </si>
  <si>
    <t>원성현
(경기)</t>
    <phoneticPr fontId="2" type="noConversion"/>
  </si>
  <si>
    <t>서원하
(경기)</t>
    <phoneticPr fontId="2" type="noConversion"/>
  </si>
  <si>
    <t>박동섭
(부산)</t>
    <phoneticPr fontId="2" type="noConversion"/>
  </si>
  <si>
    <t>김태선
(경북)</t>
    <phoneticPr fontId="2" type="noConversion"/>
  </si>
  <si>
    <t>전봉윤
(전북)</t>
    <phoneticPr fontId="2" type="noConversion"/>
  </si>
  <si>
    <t>이봉주
(경북)</t>
    <phoneticPr fontId="2" type="noConversion"/>
  </si>
  <si>
    <t>강선원
(서울)</t>
    <phoneticPr fontId="2" type="noConversion"/>
  </si>
  <si>
    <t>김창범
(제주)</t>
    <phoneticPr fontId="2" type="noConversion"/>
  </si>
  <si>
    <t>하태현
(서울)</t>
    <phoneticPr fontId="2" type="noConversion"/>
  </si>
  <si>
    <t>변길섭
(제주)</t>
    <phoneticPr fontId="2" type="noConversion"/>
  </si>
  <si>
    <t>이광우
(강원)</t>
    <phoneticPr fontId="2" type="noConversion"/>
  </si>
  <si>
    <t>정종근
(서울)</t>
    <phoneticPr fontId="2" type="noConversion"/>
  </si>
  <si>
    <t>소병조
(경기)</t>
    <phoneticPr fontId="2" type="noConversion"/>
  </si>
  <si>
    <t>안경섭
(대구)</t>
    <phoneticPr fontId="2" type="noConversion"/>
  </si>
  <si>
    <t>이종석
(서울)</t>
    <phoneticPr fontId="2" type="noConversion"/>
  </si>
  <si>
    <t>김정모
(부산)</t>
    <phoneticPr fontId="2" type="noConversion"/>
  </si>
  <si>
    <t>김상수
(경북)</t>
    <phoneticPr fontId="2" type="noConversion"/>
  </si>
  <si>
    <t>유동훈
(경북)</t>
    <phoneticPr fontId="2" type="noConversion"/>
  </si>
  <si>
    <t>차윤선
(서울)</t>
    <phoneticPr fontId="2" type="noConversion"/>
  </si>
  <si>
    <t>조안나
(서울)</t>
    <phoneticPr fontId="2" type="noConversion"/>
  </si>
  <si>
    <t>박지영
(경기)</t>
    <phoneticPr fontId="2" type="noConversion"/>
  </si>
  <si>
    <t>김슬기
(서울)</t>
    <phoneticPr fontId="2" type="noConversion"/>
  </si>
  <si>
    <t>오지현
(경기)</t>
    <phoneticPr fontId="2" type="noConversion"/>
  </si>
  <si>
    <t>허명순
(경북)</t>
    <phoneticPr fontId="2" type="noConversion"/>
  </si>
  <si>
    <t>정예지
(서울)</t>
    <phoneticPr fontId="2" type="noConversion"/>
  </si>
  <si>
    <t>공희진
(경기)</t>
    <phoneticPr fontId="2" type="noConversion"/>
  </si>
  <si>
    <t>이진아
(서울)</t>
    <phoneticPr fontId="2" type="noConversion"/>
  </si>
  <si>
    <t>박미경
(서울)</t>
    <phoneticPr fontId="2" type="noConversion"/>
  </si>
  <si>
    <t>전혜지
(부산)</t>
    <phoneticPr fontId="2" type="noConversion"/>
  </si>
  <si>
    <t>김순희
(경북)</t>
    <phoneticPr fontId="2" type="noConversion"/>
  </si>
  <si>
    <t>장서영
(제주)</t>
    <phoneticPr fontId="2" type="noConversion"/>
  </si>
  <si>
    <t>조민영
(경북)</t>
    <phoneticPr fontId="2" type="noConversion"/>
  </si>
  <si>
    <t>김현정
(전남)</t>
    <phoneticPr fontId="2" type="noConversion"/>
  </si>
  <si>
    <t>이석화
(서울)</t>
    <phoneticPr fontId="2" type="noConversion"/>
  </si>
  <si>
    <t>박경미
(제주)</t>
    <phoneticPr fontId="2" type="noConversion"/>
  </si>
  <si>
    <t>김은경
(제주)</t>
    <phoneticPr fontId="2" type="noConversion"/>
  </si>
  <si>
    <t>최향옥
(서울)</t>
    <phoneticPr fontId="2" type="noConversion"/>
  </si>
  <si>
    <t>이계숙
(서울)</t>
    <phoneticPr fontId="2" type="noConversion"/>
  </si>
  <si>
    <t>하헌빈
(전북)</t>
    <phoneticPr fontId="2" type="noConversion"/>
  </si>
  <si>
    <t>김성진
(경기)</t>
    <phoneticPr fontId="2" type="noConversion"/>
  </si>
  <si>
    <t>공우진
(경기)</t>
    <phoneticPr fontId="2" type="noConversion"/>
  </si>
  <si>
    <t>조휘민
(전남)</t>
    <phoneticPr fontId="2" type="noConversion"/>
  </si>
  <si>
    <t>하정수
(서울)</t>
    <phoneticPr fontId="2" type="noConversion"/>
  </si>
  <si>
    <t>김민성
(서울)</t>
    <phoneticPr fontId="2" type="noConversion"/>
  </si>
  <si>
    <t>김지우
(경기)</t>
    <phoneticPr fontId="2" type="noConversion"/>
  </si>
  <si>
    <t>안영경
(경기)</t>
    <phoneticPr fontId="2" type="noConversion"/>
  </si>
  <si>
    <t>이민지
(전남)</t>
    <phoneticPr fontId="2" type="noConversion"/>
  </si>
  <si>
    <t>위현지
(경기)</t>
    <phoneticPr fontId="2" type="noConversion"/>
  </si>
  <si>
    <t>백유림
(서울)</t>
    <phoneticPr fontId="2" type="noConversion"/>
  </si>
  <si>
    <t>김채현
(서울)</t>
    <phoneticPr fontId="2" type="noConversion"/>
  </si>
  <si>
    <t>장은영
(부산)</t>
    <phoneticPr fontId="2" type="noConversion"/>
  </si>
  <si>
    <t>이민서
(전남)</t>
    <phoneticPr fontId="2" type="noConversion"/>
  </si>
  <si>
    <t>조수인
(울산)</t>
    <phoneticPr fontId="2" type="noConversion"/>
  </si>
  <si>
    <t>박서현
(울산)</t>
    <phoneticPr fontId="2" type="noConversion"/>
  </si>
  <si>
    <t>박서연
(울산)</t>
    <phoneticPr fontId="2" type="noConversion"/>
  </si>
  <si>
    <t>이재훈
(울산)</t>
    <phoneticPr fontId="2" type="noConversion"/>
  </si>
  <si>
    <t>허민영
(대구)</t>
    <phoneticPr fontId="2" type="noConversion"/>
  </si>
  <si>
    <t>이우열
(서울)</t>
    <phoneticPr fontId="2" type="noConversion"/>
  </si>
  <si>
    <t>김의진
(울산)</t>
    <phoneticPr fontId="2" type="noConversion"/>
  </si>
  <si>
    <t>박민정
(부산)</t>
    <phoneticPr fontId="2" type="noConversion"/>
  </si>
  <si>
    <t>김성진
(경기)</t>
    <phoneticPr fontId="2" type="noConversion"/>
  </si>
  <si>
    <t>* AsOC 선발점수=(Sprint 2경기)+(Middle 또는 Long 3경기)*1.1</t>
    <phoneticPr fontId="2" type="noConversion"/>
  </si>
  <si>
    <t>* WOC 선발점수=(Sprint 3경기*1.1)+(Middle 또는 Long 2경기)</t>
    <phoneticPr fontId="2" type="noConversion"/>
  </si>
  <si>
    <t>임효진
(서울)</t>
    <phoneticPr fontId="2" type="noConversion"/>
  </si>
  <si>
    <t>이유진
(서울)</t>
    <phoneticPr fontId="2" type="noConversion"/>
  </si>
  <si>
    <t>* 선발점수=Sprint 2경기+Moddle 또는 Long 2경기</t>
    <phoneticPr fontId="2" type="noConversion"/>
  </si>
  <si>
    <t>김성우
(경남)</t>
    <phoneticPr fontId="2" type="noConversion"/>
  </si>
  <si>
    <t>김기현
(경북)</t>
    <phoneticPr fontId="2" type="noConversion"/>
  </si>
  <si>
    <t>정종숙
(서울)</t>
    <phoneticPr fontId="2" type="noConversion"/>
  </si>
  <si>
    <t>주연희
(부산)</t>
    <phoneticPr fontId="2" type="noConversion"/>
  </si>
  <si>
    <t>최현주
(서울)</t>
    <phoneticPr fontId="2" type="noConversion"/>
  </si>
  <si>
    <t>김순영
(서울)</t>
    <phoneticPr fontId="2" type="noConversion"/>
  </si>
  <si>
    <t>고유정
(서울)</t>
    <phoneticPr fontId="2" type="noConversion"/>
  </si>
  <si>
    <t>유예진
(서울)</t>
    <phoneticPr fontId="2" type="noConversion"/>
  </si>
  <si>
    <t>이은교
(인천)</t>
    <phoneticPr fontId="2" type="noConversion"/>
  </si>
  <si>
    <t>구현모
(경기)</t>
    <phoneticPr fontId="2" type="noConversion"/>
  </si>
  <si>
    <t>남인식
(전남)</t>
    <phoneticPr fontId="2" type="noConversion"/>
  </si>
  <si>
    <t>제외
(연령초과)</t>
    <phoneticPr fontId="2" type="noConversion"/>
  </si>
  <si>
    <t>제외
(연령초과)</t>
    <phoneticPr fontId="2" type="noConversion"/>
  </si>
  <si>
    <t>유병구
(서울)</t>
    <phoneticPr fontId="2" type="noConversion"/>
  </si>
  <si>
    <t>김종화
(서울)</t>
    <phoneticPr fontId="2" type="noConversion"/>
  </si>
  <si>
    <t>현보상
(제주)</t>
    <phoneticPr fontId="2" type="noConversion"/>
  </si>
  <si>
    <t>우평식
(서울)</t>
    <phoneticPr fontId="2" type="noConversion"/>
  </si>
  <si>
    <t>김성기
(제주)</t>
    <phoneticPr fontId="2" type="noConversion"/>
  </si>
  <si>
    <t>유철승
(서울)</t>
    <phoneticPr fontId="2" type="noConversion"/>
  </si>
  <si>
    <t>안은규
(인천)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</si>
</sst>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CC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41" fontId="3" fillId="0" borderId="0" xfId="1" applyFont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1" fontId="9" fillId="0" borderId="0" xfId="1" applyFont="1" applyAlignment="1">
      <alignment horizontal="center" vertical="center"/>
    </xf>
    <xf numFmtId="41" fontId="6" fillId="0" borderId="0" xfId="1" applyFont="1" applyAlignment="1">
      <alignment vertical="center"/>
    </xf>
    <xf numFmtId="41" fontId="9" fillId="0" borderId="1" xfId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5" fillId="0" borderId="1" xfId="1" applyNumberFormat="1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41" fontId="5" fillId="0" borderId="0" xfId="1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horizontal="center" vertical="center"/>
    </xf>
    <xf numFmtId="41" fontId="10" fillId="0" borderId="1" xfId="1" applyFont="1" applyBorder="1" applyAlignment="1">
      <alignment vertical="center"/>
    </xf>
    <xf numFmtId="41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41" fontId="9" fillId="0" borderId="1" xfId="1" applyNumberFormat="1" applyFont="1" applyBorder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0" fontId="16" fillId="0" borderId="0" xfId="0" applyFont="1">
      <alignment vertical="center"/>
    </xf>
    <xf numFmtId="41" fontId="5" fillId="0" borderId="1" xfId="1" applyFont="1" applyBorder="1" applyAlignment="1">
      <alignment horizontal="center" vertical="center"/>
    </xf>
    <xf numFmtId="41" fontId="3" fillId="0" borderId="0" xfId="1" applyFont="1" applyAlignment="1">
      <alignment horizontal="left" vertical="center"/>
    </xf>
    <xf numFmtId="41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5" fillId="0" borderId="1" xfId="1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 shrinkToFit="1"/>
    </xf>
    <xf numFmtId="41" fontId="7" fillId="0" borderId="1" xfId="1" applyFont="1" applyBorder="1" applyAlignment="1">
      <alignment horizontal="center" vertical="center" shrinkToFit="1"/>
    </xf>
    <xf numFmtId="41" fontId="7" fillId="2" borderId="1" xfId="1" applyNumberFormat="1" applyFont="1" applyFill="1" applyBorder="1" applyAlignment="1">
      <alignment horizontal="center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9" fillId="2" borderId="1" xfId="1" applyNumberFormat="1" applyFont="1" applyFill="1" applyBorder="1" applyAlignment="1">
      <alignment horizontal="center" vertical="center"/>
    </xf>
    <xf numFmtId="41" fontId="9" fillId="2" borderId="1" xfId="1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5" fillId="2" borderId="1" xfId="1" applyNumberFormat="1" applyFont="1" applyFill="1" applyBorder="1" applyAlignment="1">
      <alignment horizontal="center" vertical="center"/>
    </xf>
    <xf numFmtId="41" fontId="11" fillId="2" borderId="1" xfId="1" applyNumberFormat="1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horizontal="right" vertical="center"/>
    </xf>
    <xf numFmtId="41" fontId="5" fillId="2" borderId="1" xfId="1" applyNumberFormat="1" applyFont="1" applyFill="1" applyBorder="1" applyAlignment="1">
      <alignment horizontal="right" vertical="center"/>
    </xf>
    <xf numFmtId="41" fontId="5" fillId="2" borderId="1" xfId="1" applyFont="1" applyFill="1" applyBorder="1" applyAlignment="1">
      <alignment horizontal="center" vertical="center"/>
    </xf>
    <xf numFmtId="41" fontId="14" fillId="2" borderId="1" xfId="1" applyFont="1" applyFill="1" applyBorder="1" applyAlignment="1">
      <alignment horizontal="center" vertical="center"/>
    </xf>
    <xf numFmtId="41" fontId="11" fillId="2" borderId="1" xfId="1" applyFont="1" applyFill="1" applyBorder="1" applyAlignment="1">
      <alignment horizontal="center" vertical="center"/>
    </xf>
    <xf numFmtId="41" fontId="18" fillId="2" borderId="1" xfId="1" applyFont="1" applyFill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5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1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7" fillId="2" borderId="5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1" fontId="6" fillId="0" borderId="1" xfId="1" applyFont="1" applyBorder="1" applyAlignment="1">
      <alignment horizontal="center" vertical="center" wrapText="1"/>
    </xf>
    <xf numFmtId="41" fontId="10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1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1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7" fillId="0" borderId="5" xfId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6" fillId="0" borderId="2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7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12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11" fillId="0" borderId="2" xfId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1" fontId="10" fillId="0" borderId="2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41" fontId="11" fillId="0" borderId="2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1" fontId="10" fillId="0" borderId="3" xfId="1" applyFont="1" applyBorder="1" applyAlignment="1">
      <alignment vertical="center"/>
    </xf>
    <xf numFmtId="41" fontId="6" fillId="0" borderId="2" xfId="1" applyFont="1" applyBorder="1" applyAlignment="1">
      <alignment horizontal="center" vertical="center" wrapText="1"/>
    </xf>
    <xf numFmtId="41" fontId="6" fillId="0" borderId="3" xfId="1" applyFont="1" applyBorder="1" applyAlignment="1">
      <alignment horizontal="center" vertical="center"/>
    </xf>
    <xf numFmtId="41" fontId="15" fillId="2" borderId="1" xfId="1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opLeftCell="A40" workbookViewId="0">
      <selection activeCell="I28" sqref="I28:I29"/>
    </sheetView>
  </sheetViews>
  <sheetFormatPr defaultRowHeight="16.5"/>
  <cols>
    <col min="2" max="8" width="7.625" customWidth="1"/>
    <col min="9" max="12" width="6.625" customWidth="1"/>
  </cols>
  <sheetData>
    <row r="1" spans="1:12" ht="31.5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>
      <c r="A2" s="1"/>
      <c r="B2" s="26"/>
      <c r="C2" s="1"/>
      <c r="D2" s="1"/>
      <c r="E2" s="1"/>
      <c r="F2" s="26"/>
      <c r="G2" s="1"/>
      <c r="H2" s="1"/>
      <c r="I2" s="21"/>
      <c r="J2" s="16"/>
      <c r="K2" s="21"/>
      <c r="L2" s="16"/>
    </row>
    <row r="3" spans="1:12" ht="14.1" customHeight="1">
      <c r="A3" s="11" t="s">
        <v>16</v>
      </c>
      <c r="B3" s="69" t="s">
        <v>0</v>
      </c>
      <c r="C3" s="70"/>
      <c r="D3" s="70"/>
      <c r="E3" s="71"/>
      <c r="F3" s="79" t="s">
        <v>13</v>
      </c>
      <c r="G3" s="80"/>
      <c r="H3" s="80"/>
      <c r="I3" s="81" t="s">
        <v>5</v>
      </c>
      <c r="J3" s="82"/>
      <c r="K3" s="83" t="s">
        <v>6</v>
      </c>
      <c r="L3" s="84"/>
    </row>
    <row r="4" spans="1:12" ht="14.1" customHeight="1">
      <c r="A4" s="11" t="s">
        <v>17</v>
      </c>
      <c r="B4" s="46" t="s">
        <v>7</v>
      </c>
      <c r="C4" s="47" t="s">
        <v>8</v>
      </c>
      <c r="D4" s="47" t="s">
        <v>9</v>
      </c>
      <c r="E4" s="47"/>
      <c r="F4" s="44" t="s">
        <v>10</v>
      </c>
      <c r="G4" s="45" t="s">
        <v>11</v>
      </c>
      <c r="H4" s="45" t="s">
        <v>12</v>
      </c>
      <c r="I4" s="56" t="s">
        <v>2</v>
      </c>
      <c r="J4" s="57" t="s">
        <v>3</v>
      </c>
      <c r="K4" s="31" t="s">
        <v>2</v>
      </c>
      <c r="L4" s="32" t="s">
        <v>3</v>
      </c>
    </row>
    <row r="5" spans="1:12" s="37" customFormat="1" ht="14.1" customHeight="1">
      <c r="A5" s="18" t="s">
        <v>1</v>
      </c>
      <c r="B5" s="48">
        <v>1487</v>
      </c>
      <c r="C5" s="49">
        <v>1766</v>
      </c>
      <c r="D5" s="49">
        <v>2054</v>
      </c>
      <c r="E5" s="49"/>
      <c r="F5" s="35">
        <v>2693</v>
      </c>
      <c r="G5" s="18">
        <v>5810</v>
      </c>
      <c r="H5" s="18"/>
      <c r="I5" s="49"/>
      <c r="J5" s="58"/>
      <c r="K5" s="36"/>
      <c r="L5" s="19"/>
    </row>
    <row r="6" spans="1:12" ht="14.1" customHeight="1">
      <c r="A6" s="72" t="s">
        <v>27</v>
      </c>
      <c r="B6" s="50">
        <v>1487</v>
      </c>
      <c r="C6" s="51">
        <v>1766</v>
      </c>
      <c r="D6" s="51">
        <v>2054</v>
      </c>
      <c r="E6" s="51"/>
      <c r="F6" s="23">
        <v>2693</v>
      </c>
      <c r="G6" s="6">
        <v>0</v>
      </c>
      <c r="H6" s="6"/>
      <c r="I6" s="61">
        <f>B7*1.1+C7*1.1+D7*1.1+F7</f>
        <v>4300</v>
      </c>
      <c r="J6" s="73">
        <f>RANK(I6,I6:I103)</f>
        <v>1</v>
      </c>
      <c r="K6" s="65">
        <f>B7+C7+F7*1.1</f>
        <v>3100</v>
      </c>
      <c r="L6" s="75">
        <f>RANK(K6,K6:K103)</f>
        <v>4</v>
      </c>
    </row>
    <row r="7" spans="1:12" ht="14.1" customHeight="1">
      <c r="A7" s="60"/>
      <c r="B7" s="52">
        <f>SUM(B5/B6)*1000</f>
        <v>1000</v>
      </c>
      <c r="C7" s="52">
        <f>SUM(C5/C6)*1000</f>
        <v>1000</v>
      </c>
      <c r="D7" s="108">
        <f>SUM(D5/D6)*1000</f>
        <v>1000</v>
      </c>
      <c r="E7" s="53"/>
      <c r="F7" s="24">
        <f>SUM(F5/F6)*1000</f>
        <v>1000</v>
      </c>
      <c r="G7" s="6">
        <v>0</v>
      </c>
      <c r="H7" s="6"/>
      <c r="I7" s="62"/>
      <c r="J7" s="74"/>
      <c r="K7" s="66"/>
      <c r="L7" s="76"/>
    </row>
    <row r="8" spans="1:12" ht="14.1" customHeight="1">
      <c r="A8" s="72" t="s">
        <v>32</v>
      </c>
      <c r="B8" s="50">
        <v>1983</v>
      </c>
      <c r="C8" s="51">
        <v>2125</v>
      </c>
      <c r="D8" s="51">
        <v>2719</v>
      </c>
      <c r="E8" s="51"/>
      <c r="F8" s="23">
        <v>4216</v>
      </c>
      <c r="G8" s="6">
        <v>7392</v>
      </c>
      <c r="H8" s="6"/>
      <c r="I8" s="61">
        <f>B9*1.1+C9*1.1+D9*1.1+F9+G9</f>
        <v>3994.7352587248984</v>
      </c>
      <c r="J8" s="73">
        <f>RANK(I8,I6:I103)</f>
        <v>2</v>
      </c>
      <c r="K8" s="65">
        <f>C9+D9+F9*1.1+G9*1.1</f>
        <v>3153.6997727124162</v>
      </c>
      <c r="L8" s="75">
        <f>RANK(K8,K6:K103)</f>
        <v>3</v>
      </c>
    </row>
    <row r="9" spans="1:12" ht="14.1" customHeight="1">
      <c r="A9" s="60"/>
      <c r="B9" s="108">
        <f>SUM(B5/B8)*1000</f>
        <v>749.87392839132622</v>
      </c>
      <c r="C9" s="52">
        <f>SUM(C5/C8)*1000</f>
        <v>831.05882352941171</v>
      </c>
      <c r="D9" s="52">
        <f>SUM(D5/D8)*1000</f>
        <v>755.42478852519309</v>
      </c>
      <c r="E9" s="52"/>
      <c r="F9" s="24">
        <f>SUM(F5/F8)*1000</f>
        <v>638.75711574952561</v>
      </c>
      <c r="G9" s="24">
        <f>SUM(G5/G8)*1000</f>
        <v>785.9848484848485</v>
      </c>
      <c r="H9" s="6"/>
      <c r="I9" s="62"/>
      <c r="J9" s="74"/>
      <c r="K9" s="66"/>
      <c r="L9" s="76"/>
    </row>
    <row r="10" spans="1:12" ht="14.1" customHeight="1">
      <c r="A10" s="72" t="s">
        <v>35</v>
      </c>
      <c r="B10" s="50">
        <v>2080</v>
      </c>
      <c r="C10" s="51">
        <v>1951</v>
      </c>
      <c r="D10" s="51">
        <v>0</v>
      </c>
      <c r="E10" s="51"/>
      <c r="F10" s="23">
        <v>3673</v>
      </c>
      <c r="G10" s="6">
        <v>5951</v>
      </c>
      <c r="H10" s="6"/>
      <c r="I10" s="61">
        <f>B11*1.1+C11*1.1+F11+G11</f>
        <v>3491.5833791052978</v>
      </c>
      <c r="J10" s="73">
        <f>RANK(I10,I6:I103)</f>
        <v>3</v>
      </c>
      <c r="K10" s="65">
        <f>B11+C11+F11*1.1+G11*1.1</f>
        <v>3500.5247745208549</v>
      </c>
      <c r="L10" s="75">
        <f>RANK(K10,K6:K103)</f>
        <v>1</v>
      </c>
    </row>
    <row r="11" spans="1:12" ht="14.1" customHeight="1">
      <c r="A11" s="60"/>
      <c r="B11" s="52">
        <f>SUM(B5/B10)*1000</f>
        <v>714.90384615384619</v>
      </c>
      <c r="C11" s="52">
        <f>SUM(C5/C10)*1000</f>
        <v>905.1768323936443</v>
      </c>
      <c r="D11" s="51">
        <v>0</v>
      </c>
      <c r="E11" s="51"/>
      <c r="F11" s="24">
        <f>SUM(F5/F10)*1000</f>
        <v>733.18812959433706</v>
      </c>
      <c r="G11" s="24">
        <f>SUM(G5/G10)*1000</f>
        <v>976.30650310872124</v>
      </c>
      <c r="H11" s="6"/>
      <c r="I11" s="62"/>
      <c r="J11" s="74"/>
      <c r="K11" s="66"/>
      <c r="L11" s="76"/>
    </row>
    <row r="12" spans="1:12" ht="14.1" customHeight="1">
      <c r="A12" s="72" t="s">
        <v>46</v>
      </c>
      <c r="B12" s="50">
        <v>0</v>
      </c>
      <c r="C12" s="51">
        <v>2235</v>
      </c>
      <c r="D12" s="51">
        <v>2542</v>
      </c>
      <c r="E12" s="51"/>
      <c r="F12" s="23">
        <v>3816</v>
      </c>
      <c r="G12" s="6">
        <v>5810</v>
      </c>
      <c r="H12" s="6"/>
      <c r="I12" s="61">
        <f>C13*1.1+D13*1.1+F13+G13</f>
        <v>3463.7127424963483</v>
      </c>
      <c r="J12" s="73">
        <f>RANK(I12,I6:I103)</f>
        <v>4</v>
      </c>
      <c r="K12" s="65">
        <f>C13+D13+F13*1.1+G13*1.1</f>
        <v>3474.4658436644904</v>
      </c>
      <c r="L12" s="75">
        <f>RANK(K12,K6:K103)</f>
        <v>2</v>
      </c>
    </row>
    <row r="13" spans="1:12" ht="14.1" customHeight="1">
      <c r="A13" s="60"/>
      <c r="B13" s="52">
        <v>0</v>
      </c>
      <c r="C13" s="52">
        <f>SUM(C5/C12)*1000</f>
        <v>790.15659955257263</v>
      </c>
      <c r="D13" s="52">
        <f>SUM(D5/D12)*1000</f>
        <v>808.02517702596379</v>
      </c>
      <c r="E13" s="52"/>
      <c r="F13" s="24">
        <f>SUM(F5/F12)*1000</f>
        <v>705.71278825995807</v>
      </c>
      <c r="G13" s="24">
        <f>SUM(G5/G12)*1000</f>
        <v>1000</v>
      </c>
      <c r="H13" s="6"/>
      <c r="I13" s="62"/>
      <c r="J13" s="74"/>
      <c r="K13" s="66"/>
      <c r="L13" s="76"/>
    </row>
    <row r="14" spans="1:12" ht="14.1" customHeight="1">
      <c r="A14" s="72" t="s">
        <v>31</v>
      </c>
      <c r="B14" s="50">
        <v>1977</v>
      </c>
      <c r="C14" s="51">
        <v>2005</v>
      </c>
      <c r="D14" s="51">
        <v>2506</v>
      </c>
      <c r="E14" s="51"/>
      <c r="F14" s="23">
        <v>3667</v>
      </c>
      <c r="G14" s="6">
        <v>0</v>
      </c>
      <c r="H14" s="6"/>
      <c r="I14" s="61">
        <f>B15*1.1+C15*1.1+D15*1.1+F15</f>
        <v>3432.2264515898223</v>
      </c>
      <c r="J14" s="73">
        <f>RANK(I14,I6:I103)</f>
        <v>5</v>
      </c>
      <c r="K14" s="65">
        <f>C15+D15+F15*1.1</f>
        <v>2508.2574472946335</v>
      </c>
      <c r="L14" s="67">
        <f>RANK(K14,K6:K103)</f>
        <v>7</v>
      </c>
    </row>
    <row r="15" spans="1:12" ht="14.1" customHeight="1">
      <c r="A15" s="60"/>
      <c r="B15" s="108">
        <f>SUM(B5/B14)*1000</f>
        <v>752.14972180070811</v>
      </c>
      <c r="C15" s="52">
        <f>SUM(C5/C14)*1000</f>
        <v>880.79800498753116</v>
      </c>
      <c r="D15" s="52">
        <f>SUM(D5/D14)*1000</f>
        <v>819.63288108539496</v>
      </c>
      <c r="E15" s="52"/>
      <c r="F15" s="24">
        <f>SUM(F5/F14)*1000</f>
        <v>734.38778292882466</v>
      </c>
      <c r="G15" s="6">
        <v>0</v>
      </c>
      <c r="H15" s="6"/>
      <c r="I15" s="62"/>
      <c r="J15" s="74"/>
      <c r="K15" s="66"/>
      <c r="L15" s="68"/>
    </row>
    <row r="16" spans="1:12" ht="14.1" customHeight="1">
      <c r="A16" s="72" t="s">
        <v>30</v>
      </c>
      <c r="B16" s="50">
        <v>1944</v>
      </c>
      <c r="C16" s="51">
        <v>0</v>
      </c>
      <c r="D16" s="51">
        <v>2126</v>
      </c>
      <c r="E16" s="51"/>
      <c r="F16" s="23">
        <v>0</v>
      </c>
      <c r="G16" s="6">
        <v>6820</v>
      </c>
      <c r="H16" s="6"/>
      <c r="I16" s="61">
        <f>B17*1.1+D17*1.1+G17</f>
        <v>2756.0625659935877</v>
      </c>
      <c r="J16" s="63">
        <f>RANK(I16,I6:I103)</f>
        <v>6</v>
      </c>
      <c r="K16" s="65">
        <f>B17+D17+G17*1.1</f>
        <v>2668.1480538624719</v>
      </c>
      <c r="L16" s="75">
        <f>RANK(K16,K6:K103)</f>
        <v>5</v>
      </c>
    </row>
    <row r="17" spans="1:12" ht="14.1" customHeight="1">
      <c r="A17" s="60"/>
      <c r="B17" s="52">
        <f>SUM(B5/B16)*1000</f>
        <v>764.91769547325111</v>
      </c>
      <c r="C17" s="51">
        <v>0</v>
      </c>
      <c r="D17" s="52">
        <f>SUM(D5/D16)*1000</f>
        <v>966.1335841956726</v>
      </c>
      <c r="E17" s="51"/>
      <c r="F17" s="23">
        <v>0</v>
      </c>
      <c r="G17" s="24">
        <f>SUM(G5/G16)*1000</f>
        <v>851.90615835777123</v>
      </c>
      <c r="H17" s="6"/>
      <c r="I17" s="62"/>
      <c r="J17" s="64"/>
      <c r="K17" s="66"/>
      <c r="L17" s="76"/>
    </row>
    <row r="18" spans="1:12" ht="14.1" customHeight="1">
      <c r="A18" s="72" t="s">
        <v>36</v>
      </c>
      <c r="B18" s="50">
        <v>2087</v>
      </c>
      <c r="C18" s="51">
        <v>2062</v>
      </c>
      <c r="D18" s="51">
        <v>0</v>
      </c>
      <c r="E18" s="51"/>
      <c r="F18" s="23">
        <v>5944</v>
      </c>
      <c r="G18" s="6">
        <v>10999</v>
      </c>
      <c r="H18" s="6"/>
      <c r="I18" s="61">
        <f>B19*1.1+C19*1.1+F19+G19</f>
        <v>2707.1433919978826</v>
      </c>
      <c r="J18" s="63">
        <f>RANK(I18,I6:I103)</f>
        <v>7</v>
      </c>
      <c r="K18" s="65">
        <f>B19+C19+F19*1.1+G19*1.1</f>
        <v>2648.3769632270869</v>
      </c>
      <c r="L18" s="67">
        <f>RANK(K18,K6:K103)</f>
        <v>6</v>
      </c>
    </row>
    <row r="19" spans="1:12" ht="14.1" customHeight="1">
      <c r="A19" s="60"/>
      <c r="B19" s="52">
        <f>SUM(B5/B18)*1000</f>
        <v>712.5059894585529</v>
      </c>
      <c r="C19" s="52">
        <f>SUM(C5/C18)*1000</f>
        <v>856.45004849660518</v>
      </c>
      <c r="D19" s="51">
        <v>0</v>
      </c>
      <c r="E19" s="51"/>
      <c r="F19" s="24">
        <f>SUM(F5/F18)*1000</f>
        <v>453.06191117092862</v>
      </c>
      <c r="G19" s="24">
        <f>SUM(G5/G18)*1000</f>
        <v>528.22983907627963</v>
      </c>
      <c r="H19" s="6"/>
      <c r="I19" s="62"/>
      <c r="J19" s="64"/>
      <c r="K19" s="66"/>
      <c r="L19" s="68"/>
    </row>
    <row r="20" spans="1:12" ht="14.1" customHeight="1">
      <c r="A20" s="72" t="s">
        <v>42</v>
      </c>
      <c r="B20" s="50">
        <v>2450</v>
      </c>
      <c r="C20" s="51">
        <v>3235</v>
      </c>
      <c r="D20" s="51">
        <v>3202</v>
      </c>
      <c r="E20" s="51"/>
      <c r="F20" s="23">
        <v>4666</v>
      </c>
      <c r="G20" s="6">
        <v>0</v>
      </c>
      <c r="H20" s="6"/>
      <c r="I20" s="61">
        <f>B21*1.1+C21*1.1+D21*1.1+F21</f>
        <v>2550.9026091750175</v>
      </c>
      <c r="J20" s="63">
        <f>RANK(I20,I6:I103)</f>
        <v>8</v>
      </c>
      <c r="K20" s="65">
        <f>B21+D21+F21*1.1</f>
        <v>1883.2821212491644</v>
      </c>
      <c r="L20" s="67">
        <f>RANK(K20,K6:K103)</f>
        <v>14</v>
      </c>
    </row>
    <row r="21" spans="1:12" ht="14.1" customHeight="1">
      <c r="A21" s="60"/>
      <c r="B21" s="52">
        <f>SUM(B5/B20)*1000</f>
        <v>606.93877551020398</v>
      </c>
      <c r="C21" s="108">
        <f>SUM(C5/C20)*1000</f>
        <v>545.90417310664611</v>
      </c>
      <c r="D21" s="52">
        <f>SUM(D5/D20)*1000</f>
        <v>641.47407870081202</v>
      </c>
      <c r="E21" s="52"/>
      <c r="F21" s="24">
        <f>SUM(F5/F20)*1000</f>
        <v>577.15387912558936</v>
      </c>
      <c r="G21" s="6">
        <v>0</v>
      </c>
      <c r="H21" s="6"/>
      <c r="I21" s="62"/>
      <c r="J21" s="64"/>
      <c r="K21" s="66"/>
      <c r="L21" s="68"/>
    </row>
    <row r="22" spans="1:12" ht="14.1" customHeight="1">
      <c r="A22" s="72" t="s">
        <v>47</v>
      </c>
      <c r="B22" s="50">
        <v>0</v>
      </c>
      <c r="C22" s="51">
        <v>2559</v>
      </c>
      <c r="D22" s="51">
        <v>2704</v>
      </c>
      <c r="E22" s="51"/>
      <c r="F22" s="23">
        <v>3442</v>
      </c>
      <c r="G22" s="6">
        <v>0</v>
      </c>
      <c r="H22" s="6"/>
      <c r="I22" s="61">
        <f>C23*1.1+D23*1.1+F23</f>
        <v>2377.0955381482249</v>
      </c>
      <c r="J22" s="63">
        <f>RANK(I22,I6:I103)</f>
        <v>9</v>
      </c>
      <c r="K22" s="65">
        <f>C23+D23+F23*1.1</f>
        <v>2310.3620628350827</v>
      </c>
      <c r="L22" s="67">
        <f>RANK(K22,K6:K103)</f>
        <v>8</v>
      </c>
    </row>
    <row r="23" spans="1:12" ht="14.1" customHeight="1">
      <c r="A23" s="60"/>
      <c r="B23" s="52">
        <v>0</v>
      </c>
      <c r="C23" s="52">
        <f>SUM(C5/C22)*1000</f>
        <v>690.11332551778037</v>
      </c>
      <c r="D23" s="52">
        <f>SUM(D5/D22)*1000</f>
        <v>759.61538461538453</v>
      </c>
      <c r="E23" s="52"/>
      <c r="F23" s="24">
        <f>SUM(F5/F22)*1000</f>
        <v>782.39395700174316</v>
      </c>
      <c r="G23" s="6">
        <v>0</v>
      </c>
      <c r="H23" s="6"/>
      <c r="I23" s="62"/>
      <c r="J23" s="64"/>
      <c r="K23" s="66"/>
      <c r="L23" s="68"/>
    </row>
    <row r="24" spans="1:12" ht="14.1" customHeight="1">
      <c r="A24" s="72" t="s">
        <v>102</v>
      </c>
      <c r="B24" s="54">
        <v>0</v>
      </c>
      <c r="C24" s="51">
        <v>2427</v>
      </c>
      <c r="D24" s="51">
        <v>2865</v>
      </c>
      <c r="E24" s="51"/>
      <c r="F24" s="23">
        <v>0</v>
      </c>
      <c r="G24" s="6">
        <v>7506</v>
      </c>
      <c r="H24" s="6"/>
      <c r="I24" s="61">
        <f>C25*1.1+D25*1.1+G25</f>
        <v>2363.0807514865846</v>
      </c>
      <c r="J24" s="63">
        <f>RANK(I24,I6:I103)</f>
        <v>10</v>
      </c>
      <c r="K24" s="65">
        <f>C25+D25+G25*1.1</f>
        <v>2296.0279195623261</v>
      </c>
      <c r="L24" s="67">
        <f>RANK(K24,K6:K103)</f>
        <v>9</v>
      </c>
    </row>
    <row r="25" spans="1:12" ht="14.1" customHeight="1">
      <c r="A25" s="60"/>
      <c r="B25" s="55">
        <v>0</v>
      </c>
      <c r="C25" s="52">
        <f>SUM(C5/C24)*1000</f>
        <v>727.64730119489082</v>
      </c>
      <c r="D25" s="52">
        <f>SUM(D5/D24)*1000</f>
        <v>716.92844677137873</v>
      </c>
      <c r="E25" s="52"/>
      <c r="F25" s="23">
        <v>0</v>
      </c>
      <c r="G25" s="24">
        <f>SUM(G5/G24)*1000</f>
        <v>774.04742872368774</v>
      </c>
      <c r="H25" s="6"/>
      <c r="I25" s="62"/>
      <c r="J25" s="64"/>
      <c r="K25" s="66"/>
      <c r="L25" s="68"/>
    </row>
    <row r="26" spans="1:12" ht="14.1" customHeight="1">
      <c r="A26" s="72" t="s">
        <v>34</v>
      </c>
      <c r="B26" s="50">
        <v>2059</v>
      </c>
      <c r="C26" s="51">
        <v>0</v>
      </c>
      <c r="D26" s="51">
        <v>2965</v>
      </c>
      <c r="E26" s="51"/>
      <c r="F26" s="23">
        <v>4342</v>
      </c>
      <c r="G26" s="6">
        <v>0</v>
      </c>
      <c r="H26" s="6"/>
      <c r="I26" s="61">
        <f>B27*1.1+D27*1.1+F27</f>
        <v>2176.6594694867335</v>
      </c>
      <c r="J26" s="63">
        <f>RANK(I26,I6:I103)</f>
        <v>11</v>
      </c>
      <c r="K26" s="65">
        <f>B27+D27+F27*1.1</f>
        <v>2097.1871815483851</v>
      </c>
      <c r="L26" s="67">
        <f>RANK(K26,K6:K103)</f>
        <v>11</v>
      </c>
    </row>
    <row r="27" spans="1:12" ht="14.1" customHeight="1">
      <c r="A27" s="60"/>
      <c r="B27" s="52">
        <f>SUM(B5/B26)*1000</f>
        <v>722.195240407965</v>
      </c>
      <c r="C27" s="51">
        <v>0</v>
      </c>
      <c r="D27" s="52">
        <f>SUM(D5/D26)*1000</f>
        <v>692.74873524451937</v>
      </c>
      <c r="E27" s="51"/>
      <c r="F27" s="24">
        <f>SUM(F5/F26)*1000</f>
        <v>620.22109626900044</v>
      </c>
      <c r="G27" s="6">
        <v>0</v>
      </c>
      <c r="H27" s="6"/>
      <c r="I27" s="62"/>
      <c r="J27" s="64"/>
      <c r="K27" s="66"/>
      <c r="L27" s="68"/>
    </row>
    <row r="28" spans="1:12" ht="14.1" customHeight="1">
      <c r="A28" s="72" t="s">
        <v>38</v>
      </c>
      <c r="B28" s="50">
        <v>2292</v>
      </c>
      <c r="C28" s="51">
        <v>2397</v>
      </c>
      <c r="D28" s="51">
        <v>3561</v>
      </c>
      <c r="E28" s="51"/>
      <c r="F28" s="23">
        <v>0</v>
      </c>
      <c r="G28" s="6">
        <v>0</v>
      </c>
      <c r="H28" s="6"/>
      <c r="I28" s="61">
        <f>B29*1.1+C29*1.1+D29*1.1</f>
        <v>2158.5705945691961</v>
      </c>
      <c r="J28" s="63">
        <f>RANK(I28,I6:I103)</f>
        <v>12</v>
      </c>
      <c r="K28" s="65">
        <f>B29+C29</f>
        <v>1385.5326356899002</v>
      </c>
      <c r="L28" s="67">
        <f>RANK(K28,K6:K103)</f>
        <v>19</v>
      </c>
    </row>
    <row r="29" spans="1:12" ht="14.1" customHeight="1">
      <c r="A29" s="60"/>
      <c r="B29" s="52">
        <f>SUM(B5/B28)*1000</f>
        <v>648.77835951134375</v>
      </c>
      <c r="C29" s="52">
        <f>SUM(C5/C28)*1000</f>
        <v>736.75427617855644</v>
      </c>
      <c r="D29" s="108">
        <f>SUM(D5/D28)*1000</f>
        <v>576.80426846391458</v>
      </c>
      <c r="E29" s="53"/>
      <c r="F29" s="23">
        <v>0</v>
      </c>
      <c r="G29" s="6">
        <v>0</v>
      </c>
      <c r="H29" s="6"/>
      <c r="I29" s="62"/>
      <c r="J29" s="64"/>
      <c r="K29" s="66"/>
      <c r="L29" s="68"/>
    </row>
    <row r="30" spans="1:12" ht="14.1" customHeight="1">
      <c r="A30" s="72" t="s">
        <v>33</v>
      </c>
      <c r="B30" s="50">
        <v>2038</v>
      </c>
      <c r="C30" s="51">
        <v>0</v>
      </c>
      <c r="D30" s="51">
        <v>0</v>
      </c>
      <c r="E30" s="51"/>
      <c r="F30" s="23">
        <v>5500</v>
      </c>
      <c r="G30" s="6">
        <v>7239</v>
      </c>
      <c r="H30" s="6"/>
      <c r="I30" s="61">
        <f>B31*1.1+F31+G31</f>
        <v>2094.8339962395039</v>
      </c>
      <c r="J30" s="63">
        <f>RANK(I30,I6:I103)</f>
        <v>13</v>
      </c>
      <c r="K30" s="65">
        <f>B31+F31*1.1+G31*1.1</f>
        <v>2151.093647090147</v>
      </c>
      <c r="L30" s="67">
        <f>RANK(K30,K6:K103)</f>
        <v>10</v>
      </c>
    </row>
    <row r="31" spans="1:12" ht="14.1" customHeight="1">
      <c r="A31" s="60"/>
      <c r="B31" s="52">
        <f>SUM(B5/B30)*1000</f>
        <v>729.63689892051036</v>
      </c>
      <c r="C31" s="51">
        <v>0</v>
      </c>
      <c r="D31" s="51">
        <v>0</v>
      </c>
      <c r="E31" s="51"/>
      <c r="F31" s="24">
        <f>SUM(F5/F30)*1000</f>
        <v>489.63636363636363</v>
      </c>
      <c r="G31" s="24">
        <f>SUM(G5/G30)*1000</f>
        <v>802.59704379057882</v>
      </c>
      <c r="H31" s="6"/>
      <c r="I31" s="62"/>
      <c r="J31" s="64"/>
      <c r="K31" s="66"/>
      <c r="L31" s="68"/>
    </row>
    <row r="32" spans="1:12" ht="14.1" customHeight="1">
      <c r="A32" s="72" t="s">
        <v>43</v>
      </c>
      <c r="B32" s="50">
        <v>2568</v>
      </c>
      <c r="C32" s="51">
        <v>2139</v>
      </c>
      <c r="D32" s="51">
        <v>0</v>
      </c>
      <c r="E32" s="51"/>
      <c r="F32" s="23">
        <v>0</v>
      </c>
      <c r="G32" s="6">
        <v>10685</v>
      </c>
      <c r="H32" s="6"/>
      <c r="I32" s="61">
        <f>B33*1.1+C33*1.1+G33</f>
        <v>2088.8891464955559</v>
      </c>
      <c r="J32" s="63">
        <f>RANK(I32,I6:I103)</f>
        <v>14</v>
      </c>
      <c r="K32" s="65">
        <f>B33+C33+G33*1.1</f>
        <v>2002.7975097039193</v>
      </c>
      <c r="L32" s="67">
        <f>RANK(K32,K6:K103)</f>
        <v>12</v>
      </c>
    </row>
    <row r="33" spans="1:12" ht="14.1" customHeight="1">
      <c r="A33" s="60"/>
      <c r="B33" s="52">
        <f>SUM(B5/B32)*1000</f>
        <v>579.04984423676012</v>
      </c>
      <c r="C33" s="52">
        <f>SUM(C5/C32)*1000</f>
        <v>825.61944834034591</v>
      </c>
      <c r="D33" s="51">
        <v>0</v>
      </c>
      <c r="E33" s="51"/>
      <c r="F33" s="23">
        <v>0</v>
      </c>
      <c r="G33" s="24">
        <f>SUM(G5/G32)*1000</f>
        <v>543.75292466073927</v>
      </c>
      <c r="H33" s="6"/>
      <c r="I33" s="62"/>
      <c r="J33" s="64"/>
      <c r="K33" s="66"/>
      <c r="L33" s="68"/>
    </row>
    <row r="34" spans="1:12" ht="14.1" customHeight="1">
      <c r="A34" s="72" t="s">
        <v>40</v>
      </c>
      <c r="B34" s="50">
        <v>0</v>
      </c>
      <c r="C34" s="51">
        <v>2653</v>
      </c>
      <c r="D34" s="51">
        <v>2757</v>
      </c>
      <c r="E34" s="51"/>
      <c r="F34" s="23">
        <v>5145</v>
      </c>
      <c r="G34" s="6">
        <v>0</v>
      </c>
      <c r="H34" s="6"/>
      <c r="I34" s="61">
        <f>C35*1.1+D35*1.1+F35</f>
        <v>2075.1624281366121</v>
      </c>
      <c r="J34" s="63">
        <f>RANK(I34,I6:I103)</f>
        <v>15</v>
      </c>
      <c r="K34" s="65">
        <f>C35+D35+F35*1.1</f>
        <v>1986.4370868032283</v>
      </c>
      <c r="L34" s="67">
        <f>RANK(K34,K6:K103)</f>
        <v>13</v>
      </c>
    </row>
    <row r="35" spans="1:12" ht="14.1" customHeight="1">
      <c r="A35" s="60"/>
      <c r="B35" s="52">
        <v>0</v>
      </c>
      <c r="C35" s="52">
        <f>SUM(C5/C34)*1000</f>
        <v>665.66151526573697</v>
      </c>
      <c r="D35" s="52">
        <f>SUM(D5/D34)*1000</f>
        <v>745.01269495828808</v>
      </c>
      <c r="E35" s="52"/>
      <c r="F35" s="24">
        <f>SUM(F5/F34)*1000</f>
        <v>523.42079689018465</v>
      </c>
      <c r="G35" s="6">
        <v>0</v>
      </c>
      <c r="H35" s="6"/>
      <c r="I35" s="62"/>
      <c r="J35" s="64"/>
      <c r="K35" s="66"/>
      <c r="L35" s="68"/>
    </row>
    <row r="36" spans="1:12" ht="14.1" customHeight="1">
      <c r="A36" s="72" t="s">
        <v>48</v>
      </c>
      <c r="B36" s="50">
        <v>0</v>
      </c>
      <c r="C36" s="51">
        <v>2186</v>
      </c>
      <c r="D36" s="51">
        <v>0</v>
      </c>
      <c r="E36" s="51"/>
      <c r="F36" s="23">
        <v>3700</v>
      </c>
      <c r="G36" s="6">
        <v>0</v>
      </c>
      <c r="H36" s="6"/>
      <c r="I36" s="61">
        <f>C37*1.1+F37</f>
        <v>1616.49291560545</v>
      </c>
      <c r="J36" s="63">
        <f>RANK(I36,I6:I103)</f>
        <v>16</v>
      </c>
      <c r="K36" s="65">
        <f>C37+F37*1.1</f>
        <v>1608.4898741376328</v>
      </c>
      <c r="L36" s="67">
        <f>RANK(K36,K6:K103)</f>
        <v>15</v>
      </c>
    </row>
    <row r="37" spans="1:12" ht="14.1" customHeight="1">
      <c r="A37" s="60"/>
      <c r="B37" s="52">
        <v>0</v>
      </c>
      <c r="C37" s="52">
        <f>SUM(C5/C36)*1000</f>
        <v>807.86825251601101</v>
      </c>
      <c r="D37" s="51">
        <v>0</v>
      </c>
      <c r="E37" s="51"/>
      <c r="F37" s="24">
        <f>SUM(F5/F36)*1000</f>
        <v>727.83783783783781</v>
      </c>
      <c r="G37" s="6">
        <v>0</v>
      </c>
      <c r="H37" s="6"/>
      <c r="I37" s="62"/>
      <c r="J37" s="64"/>
      <c r="K37" s="66"/>
      <c r="L37" s="68"/>
    </row>
    <row r="38" spans="1:12" ht="14.1" customHeight="1">
      <c r="A38" s="72" t="s">
        <v>50</v>
      </c>
      <c r="B38" s="54">
        <v>0</v>
      </c>
      <c r="C38" s="51">
        <v>2379</v>
      </c>
      <c r="D38" s="51">
        <v>2860</v>
      </c>
      <c r="E38" s="51"/>
      <c r="F38" s="23">
        <v>0</v>
      </c>
      <c r="G38" s="6">
        <v>0</v>
      </c>
      <c r="H38" s="6"/>
      <c r="I38" s="61">
        <f>C39*1.1+D39*1.1</f>
        <v>1606.5615804960069</v>
      </c>
      <c r="J38" s="63">
        <f>RANK(I38,I6:I103)</f>
        <v>17</v>
      </c>
      <c r="K38" s="65">
        <f>C39+D39</f>
        <v>1460.5105277236426</v>
      </c>
      <c r="L38" s="67">
        <f>RANK(K38,K6:K103)</f>
        <v>17</v>
      </c>
    </row>
    <row r="39" spans="1:12" ht="14.1" customHeight="1">
      <c r="A39" s="60"/>
      <c r="B39" s="55">
        <v>0</v>
      </c>
      <c r="C39" s="52">
        <f>SUM(C5/C38)*1000</f>
        <v>742.32870954182431</v>
      </c>
      <c r="D39" s="52">
        <f>SUM(D5/D38)*1000</f>
        <v>718.18181818181813</v>
      </c>
      <c r="E39" s="52"/>
      <c r="F39" s="23">
        <v>0</v>
      </c>
      <c r="G39" s="6">
        <v>0</v>
      </c>
      <c r="H39" s="6"/>
      <c r="I39" s="62"/>
      <c r="J39" s="64"/>
      <c r="K39" s="66"/>
      <c r="L39" s="68"/>
    </row>
    <row r="40" spans="1:12" ht="14.1" customHeight="1">
      <c r="A40" s="72" t="s">
        <v>51</v>
      </c>
      <c r="B40" s="50">
        <v>3022</v>
      </c>
      <c r="C40" s="51">
        <v>4017</v>
      </c>
      <c r="D40" s="51">
        <v>3955</v>
      </c>
      <c r="E40" s="51"/>
      <c r="F40" s="23">
        <v>0</v>
      </c>
      <c r="G40" s="6">
        <v>0</v>
      </c>
      <c r="H40" s="6"/>
      <c r="I40" s="61">
        <f>B41*1.1+C41*1.1+D41*1.1</f>
        <v>1596.1356506919496</v>
      </c>
      <c r="J40" s="63">
        <f>RANK(I40,I6:I103)</f>
        <v>18</v>
      </c>
      <c r="K40" s="65">
        <f>B41+D41</f>
        <v>1011.400843874796</v>
      </c>
      <c r="L40" s="67">
        <f>RANK(K40,K6:K103)</f>
        <v>24</v>
      </c>
    </row>
    <row r="41" spans="1:12" ht="14.1" customHeight="1">
      <c r="A41" s="60"/>
      <c r="B41" s="52">
        <f>SUM(B5/B40)*1000</f>
        <v>492.05823957643946</v>
      </c>
      <c r="C41" s="53">
        <f>SUM(C5/C40)*1000</f>
        <v>439.63156584515804</v>
      </c>
      <c r="D41" s="52">
        <f>SUM(D5/D40)*1000</f>
        <v>519.34260429835649</v>
      </c>
      <c r="E41" s="52"/>
      <c r="F41" s="23">
        <v>0</v>
      </c>
      <c r="G41" s="6">
        <v>0</v>
      </c>
      <c r="H41" s="6"/>
      <c r="I41" s="62"/>
      <c r="J41" s="64"/>
      <c r="K41" s="66"/>
      <c r="L41" s="68"/>
    </row>
    <row r="42" spans="1:12" ht="14.1" customHeight="1">
      <c r="A42" s="72" t="s">
        <v>45</v>
      </c>
      <c r="B42" s="50">
        <v>0</v>
      </c>
      <c r="C42" s="51">
        <v>0</v>
      </c>
      <c r="D42" s="51">
        <v>2694</v>
      </c>
      <c r="E42" s="51"/>
      <c r="F42" s="23">
        <v>3618</v>
      </c>
      <c r="G42" s="6">
        <v>0</v>
      </c>
      <c r="H42" s="6"/>
      <c r="I42" s="61">
        <f>D43*1.1+F43</f>
        <v>1583.0124310395563</v>
      </c>
      <c r="J42" s="63">
        <f>RANK(I42,I6:I103)</f>
        <v>19</v>
      </c>
      <c r="K42" s="65">
        <f>D43+F43*1.1</f>
        <v>1581.2023155689014</v>
      </c>
      <c r="L42" s="67">
        <f>RANK(K42,K6:K103)</f>
        <v>16</v>
      </c>
    </row>
    <row r="43" spans="1:12" ht="14.1" customHeight="1">
      <c r="A43" s="60"/>
      <c r="B43" s="52">
        <v>0</v>
      </c>
      <c r="C43" s="51">
        <v>0</v>
      </c>
      <c r="D43" s="52">
        <f>SUM(D5/D42)*1000</f>
        <v>762.43504083147741</v>
      </c>
      <c r="E43" s="51"/>
      <c r="F43" s="24">
        <f>SUM(F5/F42)*1000</f>
        <v>744.33388612493093</v>
      </c>
      <c r="G43" s="6">
        <v>0</v>
      </c>
      <c r="H43" s="6"/>
      <c r="I43" s="62"/>
      <c r="J43" s="64"/>
      <c r="K43" s="66"/>
      <c r="L43" s="68"/>
    </row>
    <row r="44" spans="1:12" ht="14.1" customHeight="1">
      <c r="A44" s="72" t="s">
        <v>92</v>
      </c>
      <c r="B44" s="50">
        <v>0</v>
      </c>
      <c r="C44" s="51">
        <v>0</v>
      </c>
      <c r="D44" s="51">
        <v>2262</v>
      </c>
      <c r="E44" s="51"/>
      <c r="F44" s="23">
        <v>6095</v>
      </c>
      <c r="G44" s="6">
        <v>0</v>
      </c>
      <c r="H44" s="6"/>
      <c r="I44" s="61">
        <f>D45*1.1+F45</f>
        <v>1440.6881464927915</v>
      </c>
      <c r="J44" s="63">
        <f>RANK(I44,I6:I103)</f>
        <v>20</v>
      </c>
      <c r="K44" s="65">
        <f>D45+F45*1.1</f>
        <v>1394.0673059696567</v>
      </c>
      <c r="L44" s="67">
        <f>RANK(K44,K6:K103)</f>
        <v>18</v>
      </c>
    </row>
    <row r="45" spans="1:12" ht="14.1" customHeight="1">
      <c r="A45" s="60"/>
      <c r="B45" s="52">
        <v>0</v>
      </c>
      <c r="C45" s="51">
        <v>0</v>
      </c>
      <c r="D45" s="52">
        <f>SUM(D5/D44)*1000</f>
        <v>908.0459770114943</v>
      </c>
      <c r="E45" s="52"/>
      <c r="F45" s="24">
        <f>SUM(F5/F44)*1000</f>
        <v>441.83757178014764</v>
      </c>
      <c r="G45" s="6">
        <v>0</v>
      </c>
      <c r="H45" s="6"/>
      <c r="I45" s="62"/>
      <c r="J45" s="64"/>
      <c r="K45" s="66"/>
      <c r="L45" s="68"/>
    </row>
    <row r="46" spans="1:12" ht="14.1" customHeight="1">
      <c r="A46" s="72" t="s">
        <v>29</v>
      </c>
      <c r="B46" s="50">
        <v>1928</v>
      </c>
      <c r="C46" s="51">
        <v>0</v>
      </c>
      <c r="D46" s="51">
        <v>0</v>
      </c>
      <c r="E46" s="51"/>
      <c r="F46" s="23">
        <v>4980</v>
      </c>
      <c r="G46" s="6">
        <v>0</v>
      </c>
      <c r="H46" s="6"/>
      <c r="I46" s="61">
        <f>B47*1.1+F47</f>
        <v>1389.1551683914081</v>
      </c>
      <c r="J46" s="63">
        <f>RANK(I46,I6:I103)</f>
        <v>21</v>
      </c>
      <c r="K46" s="65">
        <f>B47+F47*1.1</f>
        <v>1366.1049175956941</v>
      </c>
      <c r="L46" s="67">
        <f>RANK(K46,K6:K103)</f>
        <v>20</v>
      </c>
    </row>
    <row r="47" spans="1:12" ht="14.1" customHeight="1">
      <c r="A47" s="60"/>
      <c r="B47" s="52">
        <f>SUM(B5/B46)*1000</f>
        <v>771.2655601659751</v>
      </c>
      <c r="C47" s="51">
        <v>0</v>
      </c>
      <c r="D47" s="51">
        <v>0</v>
      </c>
      <c r="E47" s="51"/>
      <c r="F47" s="24">
        <f>SUM(F5/F46)*1000</f>
        <v>540.76305220883535</v>
      </c>
      <c r="G47" s="6">
        <v>0</v>
      </c>
      <c r="H47" s="6"/>
      <c r="I47" s="62"/>
      <c r="J47" s="64"/>
      <c r="K47" s="66"/>
      <c r="L47" s="68"/>
    </row>
    <row r="48" spans="1:12" ht="14.1" customHeight="1">
      <c r="A48" s="72" t="s">
        <v>53</v>
      </c>
      <c r="B48" s="54">
        <v>0</v>
      </c>
      <c r="C48" s="51">
        <v>4036</v>
      </c>
      <c r="D48" s="51">
        <v>2925</v>
      </c>
      <c r="E48" s="51"/>
      <c r="F48" s="23">
        <v>0</v>
      </c>
      <c r="G48" s="6">
        <v>0</v>
      </c>
      <c r="H48" s="6"/>
      <c r="I48" s="61">
        <f>C49*1.1+D49*1.1</f>
        <v>1253.7625812135229</v>
      </c>
      <c r="J48" s="63">
        <f>RANK(I48,I6:I103)</f>
        <v>22</v>
      </c>
      <c r="K48" s="65">
        <f>C49+D49</f>
        <v>1139.7841647395662</v>
      </c>
      <c r="L48" s="67">
        <f>RANK(K48,K6:K103)</f>
        <v>22</v>
      </c>
    </row>
    <row r="49" spans="1:12" ht="14.1" customHeight="1">
      <c r="A49" s="60"/>
      <c r="B49" s="55">
        <v>0</v>
      </c>
      <c r="C49" s="52">
        <f>SUM(C5/C48)*1000</f>
        <v>437.56194251734394</v>
      </c>
      <c r="D49" s="52">
        <f>SUM(D5/D48)*1000</f>
        <v>702.22222222222217</v>
      </c>
      <c r="E49" s="52"/>
      <c r="F49" s="23">
        <v>0</v>
      </c>
      <c r="G49" s="6">
        <v>0</v>
      </c>
      <c r="H49" s="6"/>
      <c r="I49" s="62"/>
      <c r="J49" s="64"/>
      <c r="K49" s="66"/>
      <c r="L49" s="68"/>
    </row>
    <row r="50" spans="1:12" ht="14.1" customHeight="1">
      <c r="A50" s="72" t="s">
        <v>103</v>
      </c>
      <c r="B50" s="54">
        <v>0</v>
      </c>
      <c r="C50" s="51">
        <v>0</v>
      </c>
      <c r="D50" s="51">
        <v>3494</v>
      </c>
      <c r="E50" s="51"/>
      <c r="F50" s="23">
        <v>0</v>
      </c>
      <c r="G50" s="6">
        <v>10924</v>
      </c>
      <c r="H50" s="6"/>
      <c r="I50" s="61">
        <f>D51*1.1+G51</f>
        <v>1178.5078652382481</v>
      </c>
      <c r="J50" s="63">
        <f>RANK(I50,I6:I103)</f>
        <v>23</v>
      </c>
      <c r="K50" s="65">
        <f>D51+G51*1.1</f>
        <v>1172.9070203940132</v>
      </c>
      <c r="L50" s="67">
        <f>RANK(K50,K6:K103)</f>
        <v>21</v>
      </c>
    </row>
    <row r="51" spans="1:12" ht="14.1" customHeight="1">
      <c r="A51" s="60"/>
      <c r="B51" s="55">
        <v>0</v>
      </c>
      <c r="C51" s="51">
        <v>0</v>
      </c>
      <c r="D51" s="52">
        <f>SUM(D5/D50)*1000</f>
        <v>587.864911276474</v>
      </c>
      <c r="E51" s="51"/>
      <c r="F51" s="23">
        <v>0</v>
      </c>
      <c r="G51" s="24">
        <f>SUM(G5/G50)*1000</f>
        <v>531.85646283412666</v>
      </c>
      <c r="H51" s="6"/>
      <c r="I51" s="62"/>
      <c r="J51" s="64"/>
      <c r="K51" s="66"/>
      <c r="L51" s="68"/>
    </row>
    <row r="52" spans="1:12" ht="14.1" customHeight="1">
      <c r="A52" s="72" t="s">
        <v>44</v>
      </c>
      <c r="B52" s="50">
        <v>2958</v>
      </c>
      <c r="C52" s="51">
        <v>0</v>
      </c>
      <c r="D52" s="51">
        <v>3841</v>
      </c>
      <c r="E52" s="51"/>
      <c r="F52" s="23">
        <v>0</v>
      </c>
      <c r="G52" s="6">
        <v>0</v>
      </c>
      <c r="H52" s="6"/>
      <c r="I52" s="61">
        <f>B53*1.1+D53*1.1</f>
        <v>1141.2072142864813</v>
      </c>
      <c r="J52" s="63">
        <f>RANK(I52,I6:I103)</f>
        <v>24</v>
      </c>
      <c r="K52" s="65">
        <f>B53+D53</f>
        <v>1037.4611038968012</v>
      </c>
      <c r="L52" s="67">
        <f>RANK(K52,K6:K103)</f>
        <v>23</v>
      </c>
    </row>
    <row r="53" spans="1:12" ht="14.1" customHeight="1">
      <c r="A53" s="60"/>
      <c r="B53" s="52">
        <f>SUM(B5/B52)*1000</f>
        <v>502.7045300878973</v>
      </c>
      <c r="C53" s="51">
        <v>0</v>
      </c>
      <c r="D53" s="52">
        <f>SUM(D5/D52)*1000</f>
        <v>534.75657380890391</v>
      </c>
      <c r="E53" s="52"/>
      <c r="F53" s="23">
        <v>0</v>
      </c>
      <c r="G53" s="6">
        <v>0</v>
      </c>
      <c r="H53" s="6"/>
      <c r="I53" s="62"/>
      <c r="J53" s="64"/>
      <c r="K53" s="66"/>
      <c r="L53" s="68"/>
    </row>
    <row r="54" spans="1:12" ht="14.1" customHeight="1">
      <c r="A54" s="72" t="s">
        <v>28</v>
      </c>
      <c r="B54" s="50">
        <v>1520</v>
      </c>
      <c r="C54" s="51">
        <v>0</v>
      </c>
      <c r="D54" s="51">
        <v>0</v>
      </c>
      <c r="E54" s="51"/>
      <c r="F54" s="23">
        <v>0</v>
      </c>
      <c r="G54" s="6">
        <v>0</v>
      </c>
      <c r="H54" s="6"/>
      <c r="I54" s="61">
        <f>B55*1.1</f>
        <v>1076.1184210526317</v>
      </c>
      <c r="J54" s="63">
        <f>RANK(I54,I6:I103)</f>
        <v>25</v>
      </c>
      <c r="K54" s="65">
        <f>B55</f>
        <v>978.28947368421052</v>
      </c>
      <c r="L54" s="67">
        <f>RANK(K54,K6:K103)</f>
        <v>26</v>
      </c>
    </row>
    <row r="55" spans="1:12" ht="14.1" customHeight="1">
      <c r="A55" s="60"/>
      <c r="B55" s="52">
        <f>SUM(B5/B54)*1000</f>
        <v>978.28947368421052</v>
      </c>
      <c r="C55" s="51">
        <v>0</v>
      </c>
      <c r="D55" s="51">
        <v>0</v>
      </c>
      <c r="E55" s="51"/>
      <c r="F55" s="23">
        <v>0</v>
      </c>
      <c r="G55" s="6">
        <v>0</v>
      </c>
      <c r="H55" s="6"/>
      <c r="I55" s="62"/>
      <c r="J55" s="64"/>
      <c r="K55" s="66"/>
      <c r="L55" s="68"/>
    </row>
    <row r="56" spans="1:12" ht="14.1" customHeight="1">
      <c r="A56" s="72" t="s">
        <v>115</v>
      </c>
      <c r="B56" s="54" t="s">
        <v>4</v>
      </c>
      <c r="C56" s="51">
        <v>0</v>
      </c>
      <c r="D56" s="51">
        <v>2238</v>
      </c>
      <c r="E56" s="51"/>
      <c r="F56" s="23">
        <v>0</v>
      </c>
      <c r="G56" s="6">
        <v>0</v>
      </c>
      <c r="H56" s="6"/>
      <c r="I56" s="61">
        <f>D57*1.1</f>
        <v>1009.562109025916</v>
      </c>
      <c r="J56" s="63">
        <f>RANK(I56,I6:I103)</f>
        <v>26</v>
      </c>
      <c r="K56" s="65">
        <f>D57*1.1</f>
        <v>1009.562109025916</v>
      </c>
      <c r="L56" s="67">
        <f>RANK(K56,K6:K103)</f>
        <v>25</v>
      </c>
    </row>
    <row r="57" spans="1:12" ht="14.1" customHeight="1">
      <c r="A57" s="60"/>
      <c r="B57" s="55" t="s">
        <v>4</v>
      </c>
      <c r="C57" s="51">
        <v>0</v>
      </c>
      <c r="D57" s="52">
        <f>SUM(D5/D56)*1000</f>
        <v>917.78373547810543</v>
      </c>
      <c r="E57" s="52"/>
      <c r="F57" s="23">
        <v>0</v>
      </c>
      <c r="G57" s="6">
        <v>0</v>
      </c>
      <c r="H57" s="6"/>
      <c r="I57" s="62"/>
      <c r="J57" s="64"/>
      <c r="K57" s="66"/>
      <c r="L57" s="68"/>
    </row>
    <row r="58" spans="1:12" ht="14.1" customHeight="1">
      <c r="A58" s="72" t="s">
        <v>116</v>
      </c>
      <c r="B58" s="54" t="s">
        <v>4</v>
      </c>
      <c r="C58" s="51">
        <v>0</v>
      </c>
      <c r="D58" s="51">
        <v>2813</v>
      </c>
      <c r="E58" s="51"/>
      <c r="F58" s="23">
        <v>0</v>
      </c>
      <c r="G58" s="6">
        <v>0</v>
      </c>
      <c r="H58" s="6"/>
      <c r="I58" s="61">
        <f t="shared" ref="I58" si="0">D59*1.1</f>
        <v>803.199431212229</v>
      </c>
      <c r="J58" s="63">
        <f>RANK(I58,I6:I103)</f>
        <v>27</v>
      </c>
      <c r="K58" s="65">
        <f>D59*1.1</f>
        <v>803.199431212229</v>
      </c>
      <c r="L58" s="67">
        <f>RANK(K58,K6:K103)</f>
        <v>27</v>
      </c>
    </row>
    <row r="59" spans="1:12" ht="14.1" customHeight="1">
      <c r="A59" s="60"/>
      <c r="B59" s="55" t="s">
        <v>4</v>
      </c>
      <c r="C59" s="51">
        <v>0</v>
      </c>
      <c r="D59" s="52">
        <f>SUM(D5/D58)*1000</f>
        <v>730.18130110202628</v>
      </c>
      <c r="E59" s="52"/>
      <c r="F59" s="23">
        <v>0</v>
      </c>
      <c r="G59" s="6">
        <v>0</v>
      </c>
      <c r="H59" s="6"/>
      <c r="I59" s="62"/>
      <c r="J59" s="64"/>
      <c r="K59" s="66"/>
      <c r="L59" s="68"/>
    </row>
    <row r="60" spans="1:12" ht="14.1" customHeight="1">
      <c r="A60" s="72" t="s">
        <v>118</v>
      </c>
      <c r="B60" s="54" t="s">
        <v>4</v>
      </c>
      <c r="C60" s="51">
        <v>0</v>
      </c>
      <c r="D60" s="51">
        <v>2843</v>
      </c>
      <c r="E60" s="51"/>
      <c r="F60" s="23">
        <v>0</v>
      </c>
      <c r="G60" s="6">
        <v>0</v>
      </c>
      <c r="H60" s="6"/>
      <c r="I60" s="61">
        <f t="shared" ref="I60" si="1">D61*1.1</f>
        <v>794.72388322194865</v>
      </c>
      <c r="J60" s="63">
        <f>RANK(I60,I6:I103)</f>
        <v>28</v>
      </c>
      <c r="K60" s="65">
        <f>D61*1.1</f>
        <v>794.72388322194865</v>
      </c>
      <c r="L60" s="67">
        <f>RANK(K60,K6:K103)</f>
        <v>28</v>
      </c>
    </row>
    <row r="61" spans="1:12" ht="14.1" customHeight="1">
      <c r="A61" s="60"/>
      <c r="B61" s="55" t="s">
        <v>4</v>
      </c>
      <c r="C61" s="51">
        <v>0</v>
      </c>
      <c r="D61" s="52">
        <f>SUM(D5/D60)*1000</f>
        <v>722.47625747449877</v>
      </c>
      <c r="E61" s="52"/>
      <c r="F61" s="23">
        <v>0</v>
      </c>
      <c r="G61" s="6">
        <v>0</v>
      </c>
      <c r="H61" s="6"/>
      <c r="I61" s="62"/>
      <c r="J61" s="64"/>
      <c r="K61" s="66"/>
      <c r="L61" s="68"/>
    </row>
    <row r="62" spans="1:12" ht="14.1" customHeight="1">
      <c r="A62" s="72" t="s">
        <v>39</v>
      </c>
      <c r="B62" s="54">
        <v>0</v>
      </c>
      <c r="C62" s="51">
        <v>2482</v>
      </c>
      <c r="D62" s="51">
        <v>0</v>
      </c>
      <c r="E62" s="51"/>
      <c r="F62" s="23">
        <v>0</v>
      </c>
      <c r="G62" s="6">
        <v>0</v>
      </c>
      <c r="H62" s="6"/>
      <c r="I62" s="61">
        <f>C63*1.1</f>
        <v>782.67526188557611</v>
      </c>
      <c r="J62" s="63">
        <f>RANK(I62,I6:I103)</f>
        <v>29</v>
      </c>
      <c r="K62" s="65">
        <f>C63</f>
        <v>711.52296535052369</v>
      </c>
      <c r="L62" s="67">
        <f>RANK(K62,K6:K103)</f>
        <v>31</v>
      </c>
    </row>
    <row r="63" spans="1:12" ht="14.1" customHeight="1">
      <c r="A63" s="60"/>
      <c r="B63" s="55">
        <v>0</v>
      </c>
      <c r="C63" s="52">
        <f>SUM(C5/C62)*1000</f>
        <v>711.52296535052369</v>
      </c>
      <c r="D63" s="51">
        <v>0</v>
      </c>
      <c r="E63" s="51"/>
      <c r="F63" s="23">
        <v>0</v>
      </c>
      <c r="G63" s="23">
        <v>0</v>
      </c>
      <c r="H63" s="6"/>
      <c r="I63" s="62"/>
      <c r="J63" s="64"/>
      <c r="K63" s="66"/>
      <c r="L63" s="68"/>
    </row>
    <row r="64" spans="1:12" ht="14.1" customHeight="1">
      <c r="A64" s="72" t="s">
        <v>117</v>
      </c>
      <c r="B64" s="54" t="s">
        <v>4</v>
      </c>
      <c r="C64" s="51">
        <v>0</v>
      </c>
      <c r="D64" s="51">
        <v>3016</v>
      </c>
      <c r="E64" s="51"/>
      <c r="F64" s="23">
        <v>0</v>
      </c>
      <c r="G64" s="6">
        <v>0</v>
      </c>
      <c r="H64" s="6"/>
      <c r="I64" s="61">
        <f t="shared" ref="I64" si="2">D65*1.1</f>
        <v>749.13793103448279</v>
      </c>
      <c r="J64" s="63">
        <f>RANK(I64,I6:I103)</f>
        <v>30</v>
      </c>
      <c r="K64" s="65">
        <f>D65*1.1</f>
        <v>749.13793103448279</v>
      </c>
      <c r="L64" s="67">
        <f>RANK(K64,K6:K103)</f>
        <v>29</v>
      </c>
    </row>
    <row r="65" spans="1:12" ht="14.1" customHeight="1">
      <c r="A65" s="60"/>
      <c r="B65" s="55" t="s">
        <v>4</v>
      </c>
      <c r="C65" s="51">
        <v>0</v>
      </c>
      <c r="D65" s="52">
        <f>SUM(D5/D64)*1000</f>
        <v>681.0344827586207</v>
      </c>
      <c r="E65" s="52"/>
      <c r="F65" s="23">
        <v>0</v>
      </c>
      <c r="G65" s="6">
        <v>0</v>
      </c>
      <c r="H65" s="6"/>
      <c r="I65" s="62"/>
      <c r="J65" s="64"/>
      <c r="K65" s="66"/>
      <c r="L65" s="68"/>
    </row>
    <row r="66" spans="1:12" ht="14.1" customHeight="1">
      <c r="A66" s="72" t="s">
        <v>119</v>
      </c>
      <c r="B66" s="54" t="s">
        <v>4</v>
      </c>
      <c r="C66" s="51">
        <v>0</v>
      </c>
      <c r="D66" s="51">
        <v>3067</v>
      </c>
      <c r="E66" s="51"/>
      <c r="F66" s="23">
        <v>0</v>
      </c>
      <c r="G66" s="6">
        <v>0</v>
      </c>
      <c r="H66" s="6"/>
      <c r="I66" s="61">
        <f t="shared" ref="I66" si="3">D67*1.1</f>
        <v>736.68079556569944</v>
      </c>
      <c r="J66" s="63">
        <f>RANK(I66,I6:I103)</f>
        <v>31</v>
      </c>
      <c r="K66" s="65">
        <f>D67*1.1</f>
        <v>736.68079556569944</v>
      </c>
      <c r="L66" s="67">
        <f>RANK(K66,K6:K103)</f>
        <v>30</v>
      </c>
    </row>
    <row r="67" spans="1:12" ht="14.1" customHeight="1">
      <c r="A67" s="60"/>
      <c r="B67" s="55" t="s">
        <v>4</v>
      </c>
      <c r="C67" s="51">
        <v>0</v>
      </c>
      <c r="D67" s="52">
        <f>SUM(D5/D66)*1000</f>
        <v>669.70981415063579</v>
      </c>
      <c r="E67" s="52"/>
      <c r="F67" s="23">
        <v>0</v>
      </c>
      <c r="G67" s="6">
        <v>0</v>
      </c>
      <c r="H67" s="6"/>
      <c r="I67" s="62"/>
      <c r="J67" s="64"/>
      <c r="K67" s="66"/>
      <c r="L67" s="68"/>
    </row>
    <row r="68" spans="1:12" ht="14.1" customHeight="1">
      <c r="A68" s="72" t="s">
        <v>37</v>
      </c>
      <c r="B68" s="50">
        <v>2253</v>
      </c>
      <c r="C68" s="51">
        <v>0</v>
      </c>
      <c r="D68" s="51">
        <v>0</v>
      </c>
      <c r="E68" s="51"/>
      <c r="F68" s="23">
        <v>0</v>
      </c>
      <c r="G68" s="6">
        <v>0</v>
      </c>
      <c r="H68" s="6"/>
      <c r="I68" s="61">
        <f>B69*1.1</f>
        <v>726.00976475810035</v>
      </c>
      <c r="J68" s="63">
        <f>RANK(I68,I6:I103)</f>
        <v>32</v>
      </c>
      <c r="K68" s="65">
        <f>B69</f>
        <v>660.00887705281843</v>
      </c>
      <c r="L68" s="67">
        <f>RANK(K68,K6:K103)</f>
        <v>32</v>
      </c>
    </row>
    <row r="69" spans="1:12" ht="14.1" customHeight="1">
      <c r="A69" s="60"/>
      <c r="B69" s="52">
        <f>SUM(B5/B68)*1000</f>
        <v>660.00887705281843</v>
      </c>
      <c r="C69" s="51">
        <v>0</v>
      </c>
      <c r="D69" s="51">
        <v>0</v>
      </c>
      <c r="E69" s="51"/>
      <c r="F69" s="23">
        <v>0</v>
      </c>
      <c r="G69" s="6">
        <v>0</v>
      </c>
      <c r="H69" s="6"/>
      <c r="I69" s="62"/>
      <c r="J69" s="64"/>
      <c r="K69" s="66"/>
      <c r="L69" s="68"/>
    </row>
    <row r="70" spans="1:12" ht="14.1" customHeight="1">
      <c r="A70" s="72" t="s">
        <v>52</v>
      </c>
      <c r="B70" s="50">
        <v>2298</v>
      </c>
      <c r="C70" s="51">
        <v>0</v>
      </c>
      <c r="D70" s="51">
        <v>0</v>
      </c>
      <c r="E70" s="51"/>
      <c r="F70" s="23">
        <v>0</v>
      </c>
      <c r="G70" s="6">
        <v>0</v>
      </c>
      <c r="H70" s="6"/>
      <c r="I70" s="61">
        <f>B71*1.1</f>
        <v>711.79286335944312</v>
      </c>
      <c r="J70" s="63">
        <f>RANK(I70,I6:I103)</f>
        <v>33</v>
      </c>
      <c r="K70" s="65">
        <f>B71</f>
        <v>647.08442123585735</v>
      </c>
      <c r="L70" s="67">
        <f>RANK(K70,K6:K103)</f>
        <v>33</v>
      </c>
    </row>
    <row r="71" spans="1:12" ht="14.1" customHeight="1">
      <c r="A71" s="60"/>
      <c r="B71" s="52">
        <f>SUM(B5/B70)*1000</f>
        <v>647.08442123585735</v>
      </c>
      <c r="C71" s="51">
        <v>0</v>
      </c>
      <c r="D71" s="51">
        <v>0</v>
      </c>
      <c r="E71" s="51"/>
      <c r="F71" s="23">
        <v>0</v>
      </c>
      <c r="G71" s="6">
        <v>0</v>
      </c>
      <c r="H71" s="6"/>
      <c r="I71" s="62"/>
      <c r="J71" s="64"/>
      <c r="K71" s="66"/>
      <c r="L71" s="68"/>
    </row>
    <row r="72" spans="1:12" ht="14.1" customHeight="1">
      <c r="A72" s="72" t="s">
        <v>41</v>
      </c>
      <c r="B72" s="54">
        <v>0</v>
      </c>
      <c r="C72" s="51">
        <v>2846</v>
      </c>
      <c r="D72" s="51">
        <v>0</v>
      </c>
      <c r="E72" s="51"/>
      <c r="F72" s="23">
        <v>0</v>
      </c>
      <c r="G72" s="6">
        <v>0</v>
      </c>
      <c r="H72" s="6"/>
      <c r="I72" s="61">
        <f>C73*1.1</f>
        <v>682.57203092059035</v>
      </c>
      <c r="J72" s="63">
        <f>RANK(I72,I6:I103)</f>
        <v>34</v>
      </c>
      <c r="K72" s="65">
        <f>C73</f>
        <v>620.52002810962756</v>
      </c>
      <c r="L72" s="67">
        <f>RANK(K72,K6:K103)</f>
        <v>34</v>
      </c>
    </row>
    <row r="73" spans="1:12" ht="14.1" customHeight="1">
      <c r="A73" s="60"/>
      <c r="B73" s="55">
        <v>0</v>
      </c>
      <c r="C73" s="52">
        <f>SUM(C5/C72)*1000</f>
        <v>620.52002810962756</v>
      </c>
      <c r="D73" s="51">
        <v>0</v>
      </c>
      <c r="E73" s="51"/>
      <c r="F73" s="23">
        <v>0</v>
      </c>
      <c r="G73" s="6">
        <v>0</v>
      </c>
      <c r="H73" s="6"/>
      <c r="I73" s="62"/>
      <c r="J73" s="64"/>
      <c r="K73" s="66"/>
      <c r="L73" s="68"/>
    </row>
    <row r="74" spans="1:12" ht="14.1" customHeight="1">
      <c r="A74" s="72" t="s">
        <v>120</v>
      </c>
      <c r="B74" s="54">
        <v>0</v>
      </c>
      <c r="C74" s="51">
        <v>0</v>
      </c>
      <c r="D74" s="51">
        <v>3951</v>
      </c>
      <c r="E74" s="51"/>
      <c r="F74" s="23">
        <v>0</v>
      </c>
      <c r="G74" s="6">
        <v>0</v>
      </c>
      <c r="H74" s="6"/>
      <c r="I74" s="61">
        <f>D75*1.1</f>
        <v>571.85522652493046</v>
      </c>
      <c r="J74" s="63">
        <f>RANK(I74,I6:I103)</f>
        <v>35</v>
      </c>
      <c r="K74" s="65">
        <f>D75*1.1</f>
        <v>571.85522652493046</v>
      </c>
      <c r="L74" s="67">
        <f>RANK(K74,K6:K103)</f>
        <v>36</v>
      </c>
    </row>
    <row r="75" spans="1:12" ht="14.1" customHeight="1">
      <c r="A75" s="60"/>
      <c r="B75" s="55">
        <v>0</v>
      </c>
      <c r="C75" s="51">
        <v>0</v>
      </c>
      <c r="D75" s="52">
        <f>SUM(D5/D74)*1000</f>
        <v>519.86838774993669</v>
      </c>
      <c r="E75" s="52"/>
      <c r="F75" s="23">
        <v>0</v>
      </c>
      <c r="G75" s="6">
        <v>0</v>
      </c>
      <c r="H75" s="6"/>
      <c r="I75" s="62"/>
      <c r="J75" s="64"/>
      <c r="K75" s="66"/>
      <c r="L75" s="68"/>
    </row>
    <row r="76" spans="1:12" ht="14.1" customHeight="1">
      <c r="A76" s="72" t="s">
        <v>96</v>
      </c>
      <c r="B76" s="50">
        <v>0</v>
      </c>
      <c r="C76" s="51">
        <v>0</v>
      </c>
      <c r="D76" s="51">
        <v>0</v>
      </c>
      <c r="E76" s="51"/>
      <c r="F76" s="23">
        <v>0</v>
      </c>
      <c r="G76" s="6">
        <v>10445</v>
      </c>
      <c r="H76" s="6"/>
      <c r="I76" s="61">
        <f>G77</f>
        <v>556.24700813786501</v>
      </c>
      <c r="J76" s="63">
        <f>RANK(I76,I6:I103)</f>
        <v>36</v>
      </c>
      <c r="K76" s="65">
        <f>G77*1.1</f>
        <v>611.87170895165161</v>
      </c>
      <c r="L76" s="67">
        <f>RANK(K76,K6:K103)</f>
        <v>35</v>
      </c>
    </row>
    <row r="77" spans="1:12" ht="14.1" customHeight="1">
      <c r="A77" s="60"/>
      <c r="B77" s="52">
        <v>0</v>
      </c>
      <c r="C77" s="51">
        <v>0</v>
      </c>
      <c r="D77" s="51">
        <v>0</v>
      </c>
      <c r="E77" s="51"/>
      <c r="F77" s="24">
        <v>0</v>
      </c>
      <c r="G77" s="24">
        <f>SUM(G5/G76)*1000</f>
        <v>556.24700813786501</v>
      </c>
      <c r="H77" s="6"/>
      <c r="I77" s="62"/>
      <c r="J77" s="64"/>
      <c r="K77" s="66"/>
      <c r="L77" s="68"/>
    </row>
    <row r="78" spans="1:12" ht="14.1" customHeight="1">
      <c r="A78" s="72" t="s">
        <v>49</v>
      </c>
      <c r="B78" s="50">
        <v>0</v>
      </c>
      <c r="C78" s="51">
        <v>0</v>
      </c>
      <c r="D78" s="51">
        <v>0</v>
      </c>
      <c r="E78" s="51"/>
      <c r="F78" s="23">
        <v>5193</v>
      </c>
      <c r="G78" s="6">
        <v>0</v>
      </c>
      <c r="H78" s="6"/>
      <c r="I78" s="61">
        <f>F79</f>
        <v>518.58270749085307</v>
      </c>
      <c r="J78" s="63">
        <f>RANK(I78,I6:I103)</f>
        <v>37</v>
      </c>
      <c r="K78" s="65">
        <f>F79*1.1</f>
        <v>570.44097823993843</v>
      </c>
      <c r="L78" s="67">
        <f>RANK(K78,K6:K103)</f>
        <v>37</v>
      </c>
    </row>
    <row r="79" spans="1:12" ht="14.1" customHeight="1">
      <c r="A79" s="60"/>
      <c r="B79" s="52">
        <v>0</v>
      </c>
      <c r="C79" s="51">
        <v>0</v>
      </c>
      <c r="D79" s="51">
        <v>0</v>
      </c>
      <c r="E79" s="51"/>
      <c r="F79" s="24">
        <f>SUM(F5/F78)*1000</f>
        <v>518.58270749085307</v>
      </c>
      <c r="G79" s="6">
        <v>0</v>
      </c>
      <c r="H79" s="6"/>
      <c r="I79" s="62"/>
      <c r="J79" s="64"/>
      <c r="K79" s="66"/>
      <c r="L79" s="68"/>
    </row>
    <row r="80" spans="1:12" ht="14.1" customHeight="1">
      <c r="A80" s="72" t="s">
        <v>121</v>
      </c>
      <c r="B80" s="54" t="s">
        <v>4</v>
      </c>
      <c r="C80" s="51">
        <v>0</v>
      </c>
      <c r="D80" s="51">
        <v>4438</v>
      </c>
      <c r="E80" s="51"/>
      <c r="F80" s="23">
        <v>0</v>
      </c>
      <c r="G80" s="6">
        <v>0</v>
      </c>
      <c r="H80" s="6"/>
      <c r="I80" s="61">
        <f t="shared" ref="I80" si="4">D81*1.1</f>
        <v>509.10319963947728</v>
      </c>
      <c r="J80" s="63">
        <f>RANK(I80,I6:I103)</f>
        <v>38</v>
      </c>
      <c r="K80" s="65">
        <f>D81*1.1</f>
        <v>509.10319963947728</v>
      </c>
      <c r="L80" s="67">
        <f>RANK(K80,K6:K103)</f>
        <v>39</v>
      </c>
    </row>
    <row r="81" spans="1:12" ht="14.1" customHeight="1">
      <c r="A81" s="60"/>
      <c r="B81" s="55" t="s">
        <v>4</v>
      </c>
      <c r="C81" s="51">
        <v>0</v>
      </c>
      <c r="D81" s="52">
        <f>SUM(D5/D80)*1000</f>
        <v>462.82109058134296</v>
      </c>
      <c r="E81" s="52"/>
      <c r="F81" s="23">
        <v>0</v>
      </c>
      <c r="G81" s="6">
        <v>0</v>
      </c>
      <c r="H81" s="6"/>
      <c r="I81" s="62"/>
      <c r="J81" s="64"/>
      <c r="K81" s="66"/>
      <c r="L81" s="68"/>
    </row>
    <row r="82" spans="1:12" ht="14.1" customHeight="1">
      <c r="A82" s="72" t="s">
        <v>94</v>
      </c>
      <c r="B82" s="50">
        <v>0</v>
      </c>
      <c r="C82" s="51">
        <v>0</v>
      </c>
      <c r="D82" s="51">
        <v>0</v>
      </c>
      <c r="E82" s="51"/>
      <c r="F82" s="23">
        <v>5292</v>
      </c>
      <c r="G82" s="6">
        <v>0</v>
      </c>
      <c r="H82" s="6"/>
      <c r="I82" s="61">
        <f>F83</f>
        <v>508.88133030990178</v>
      </c>
      <c r="J82" s="63">
        <f>RANK(I82,I6:I103)</f>
        <v>39</v>
      </c>
      <c r="K82" s="65">
        <f>F83*1.1</f>
        <v>559.769463340892</v>
      </c>
      <c r="L82" s="67">
        <f>RANK(K82,K6:K103)</f>
        <v>38</v>
      </c>
    </row>
    <row r="83" spans="1:12" ht="14.1" customHeight="1">
      <c r="A83" s="60"/>
      <c r="B83" s="52">
        <v>0</v>
      </c>
      <c r="C83" s="51">
        <v>0</v>
      </c>
      <c r="D83" s="51">
        <v>0</v>
      </c>
      <c r="E83" s="51"/>
      <c r="F83" s="24">
        <f>SUM(F5/F82)*1000</f>
        <v>508.88133030990178</v>
      </c>
      <c r="G83" s="6">
        <v>0</v>
      </c>
      <c r="H83" s="6"/>
      <c r="I83" s="62"/>
      <c r="J83" s="64"/>
      <c r="K83" s="66"/>
      <c r="L83" s="68"/>
    </row>
    <row r="84" spans="1:12" ht="14.1" customHeight="1">
      <c r="A84" s="72" t="s">
        <v>93</v>
      </c>
      <c r="B84" s="50">
        <v>0</v>
      </c>
      <c r="C84" s="51">
        <v>0</v>
      </c>
      <c r="D84" s="51">
        <v>0</v>
      </c>
      <c r="E84" s="51"/>
      <c r="F84" s="23">
        <v>5925</v>
      </c>
      <c r="G84" s="6">
        <v>0</v>
      </c>
      <c r="H84" s="6"/>
      <c r="I84" s="61">
        <f>F85</f>
        <v>454.51476793248946</v>
      </c>
      <c r="J84" s="63">
        <f>RANK(I84,I6:I103)</f>
        <v>40</v>
      </c>
      <c r="K84" s="65">
        <f>F85*1.1</f>
        <v>499.96624472573848</v>
      </c>
      <c r="L84" s="67">
        <f>RANK(K84,K6:K103)</f>
        <v>40</v>
      </c>
    </row>
    <row r="85" spans="1:12" ht="14.1" customHeight="1">
      <c r="A85" s="60"/>
      <c r="B85" s="52">
        <v>0</v>
      </c>
      <c r="C85" s="51">
        <v>0</v>
      </c>
      <c r="D85" s="51">
        <v>0</v>
      </c>
      <c r="E85" s="51"/>
      <c r="F85" s="24">
        <f>SUM(F5/F84)*1000</f>
        <v>454.51476793248946</v>
      </c>
      <c r="G85" s="6">
        <v>0</v>
      </c>
      <c r="H85" s="6"/>
      <c r="I85" s="62"/>
      <c r="J85" s="64"/>
      <c r="K85" s="66"/>
      <c r="L85" s="68"/>
    </row>
    <row r="86" spans="1:12" ht="14.1" customHeight="1">
      <c r="A86" s="60"/>
      <c r="B86" s="54" t="s">
        <v>4</v>
      </c>
      <c r="C86" s="51"/>
      <c r="D86" s="51"/>
      <c r="E86" s="51"/>
      <c r="F86" s="23"/>
      <c r="G86" s="6"/>
      <c r="H86" s="6"/>
      <c r="I86" s="61">
        <v>0</v>
      </c>
      <c r="J86" s="63">
        <f>RANK(I86,I6:I103)</f>
        <v>41</v>
      </c>
      <c r="K86" s="65">
        <v>0</v>
      </c>
      <c r="L86" s="67">
        <f>RANK(K86,K6:K103)</f>
        <v>41</v>
      </c>
    </row>
    <row r="87" spans="1:12" ht="14.1" customHeight="1">
      <c r="A87" s="60"/>
      <c r="B87" s="55" t="s">
        <v>4</v>
      </c>
      <c r="C87" s="51"/>
      <c r="D87" s="59"/>
      <c r="E87" s="51"/>
      <c r="F87" s="23"/>
      <c r="G87" s="6"/>
      <c r="H87" s="6"/>
      <c r="I87" s="62"/>
      <c r="J87" s="64"/>
      <c r="K87" s="66"/>
      <c r="L87" s="68"/>
    </row>
    <row r="88" spans="1:12" ht="14.1" customHeight="1">
      <c r="A88" s="60"/>
      <c r="B88" s="54" t="s">
        <v>4</v>
      </c>
      <c r="C88" s="51"/>
      <c r="D88" s="51"/>
      <c r="E88" s="51"/>
      <c r="F88" s="23"/>
      <c r="G88" s="6"/>
      <c r="H88" s="6"/>
      <c r="I88" s="61">
        <v>0</v>
      </c>
      <c r="J88" s="63">
        <f>RANK(I88,I6:I103)</f>
        <v>41</v>
      </c>
      <c r="K88" s="65">
        <v>0</v>
      </c>
      <c r="L88" s="67">
        <f>RANK(K88,K6:K103)</f>
        <v>41</v>
      </c>
    </row>
    <row r="89" spans="1:12" ht="14.1" customHeight="1">
      <c r="A89" s="60"/>
      <c r="B89" s="55" t="s">
        <v>4</v>
      </c>
      <c r="C89" s="51"/>
      <c r="D89" s="59"/>
      <c r="E89" s="51"/>
      <c r="F89" s="23"/>
      <c r="G89" s="6"/>
      <c r="H89" s="6"/>
      <c r="I89" s="62"/>
      <c r="J89" s="64"/>
      <c r="K89" s="66"/>
      <c r="L89" s="68"/>
    </row>
    <row r="90" spans="1:12" ht="14.1" customHeight="1">
      <c r="A90" s="60"/>
      <c r="B90" s="54" t="s">
        <v>4</v>
      </c>
      <c r="C90" s="51"/>
      <c r="D90" s="51"/>
      <c r="E90" s="51"/>
      <c r="F90" s="23"/>
      <c r="G90" s="6"/>
      <c r="H90" s="6"/>
      <c r="I90" s="61">
        <v>0</v>
      </c>
      <c r="J90" s="63">
        <f>RANK(I90,I6:I103)</f>
        <v>41</v>
      </c>
      <c r="K90" s="65">
        <v>0</v>
      </c>
      <c r="L90" s="67">
        <f>RANK(K90,K6:K103)</f>
        <v>41</v>
      </c>
    </row>
    <row r="91" spans="1:12" ht="14.1" customHeight="1">
      <c r="A91" s="60"/>
      <c r="B91" s="55" t="s">
        <v>4</v>
      </c>
      <c r="C91" s="51"/>
      <c r="D91" s="59"/>
      <c r="E91" s="51"/>
      <c r="F91" s="23"/>
      <c r="G91" s="6"/>
      <c r="H91" s="6"/>
      <c r="I91" s="62"/>
      <c r="J91" s="64"/>
      <c r="K91" s="66"/>
      <c r="L91" s="68"/>
    </row>
    <row r="92" spans="1:12" ht="14.1" customHeight="1">
      <c r="A92" s="60"/>
      <c r="B92" s="54" t="s">
        <v>4</v>
      </c>
      <c r="C92" s="51"/>
      <c r="D92" s="51"/>
      <c r="E92" s="51"/>
      <c r="F92" s="23"/>
      <c r="G92" s="6"/>
      <c r="H92" s="6"/>
      <c r="I92" s="61">
        <v>0</v>
      </c>
      <c r="J92" s="63">
        <f>RANK(I92,I6:I103)</f>
        <v>41</v>
      </c>
      <c r="K92" s="65">
        <v>0</v>
      </c>
      <c r="L92" s="67">
        <f>RANK(K92,K6:K103)</f>
        <v>41</v>
      </c>
    </row>
    <row r="93" spans="1:12" ht="14.1" customHeight="1">
      <c r="A93" s="60"/>
      <c r="B93" s="55" t="s">
        <v>4</v>
      </c>
      <c r="C93" s="51"/>
      <c r="D93" s="59"/>
      <c r="E93" s="51"/>
      <c r="F93" s="23"/>
      <c r="G93" s="6"/>
      <c r="H93" s="6"/>
      <c r="I93" s="62"/>
      <c r="J93" s="64"/>
      <c r="K93" s="66"/>
      <c r="L93" s="68"/>
    </row>
    <row r="94" spans="1:12" ht="14.1" customHeight="1">
      <c r="A94" s="60"/>
      <c r="B94" s="54" t="s">
        <v>4</v>
      </c>
      <c r="C94" s="51"/>
      <c r="D94" s="51"/>
      <c r="E94" s="51"/>
      <c r="F94" s="23"/>
      <c r="G94" s="6"/>
      <c r="H94" s="6"/>
      <c r="I94" s="61">
        <v>0</v>
      </c>
      <c r="J94" s="63">
        <f>RANK(I94,I6:I103)</f>
        <v>41</v>
      </c>
      <c r="K94" s="65">
        <v>0</v>
      </c>
      <c r="L94" s="67">
        <f>RANK(K94,K6:K103)</f>
        <v>41</v>
      </c>
    </row>
    <row r="95" spans="1:12" ht="14.1" customHeight="1">
      <c r="A95" s="60"/>
      <c r="B95" s="55" t="s">
        <v>4</v>
      </c>
      <c r="C95" s="51"/>
      <c r="D95" s="59"/>
      <c r="E95" s="51"/>
      <c r="F95" s="23"/>
      <c r="G95" s="6"/>
      <c r="H95" s="6"/>
      <c r="I95" s="62"/>
      <c r="J95" s="64"/>
      <c r="K95" s="66"/>
      <c r="L95" s="68"/>
    </row>
    <row r="96" spans="1:12" ht="14.1" customHeight="1">
      <c r="A96" s="60"/>
      <c r="B96" s="54" t="s">
        <v>4</v>
      </c>
      <c r="C96" s="51"/>
      <c r="D96" s="51"/>
      <c r="E96" s="51"/>
      <c r="F96" s="23"/>
      <c r="G96" s="6"/>
      <c r="H96" s="6"/>
      <c r="I96" s="61">
        <v>0</v>
      </c>
      <c r="J96" s="63">
        <f>RANK(I96,I6:I103)</f>
        <v>41</v>
      </c>
      <c r="K96" s="65">
        <v>0</v>
      </c>
      <c r="L96" s="67">
        <f>RANK(K96,K6:K103)</f>
        <v>41</v>
      </c>
    </row>
    <row r="97" spans="1:12" ht="14.1" customHeight="1">
      <c r="A97" s="60"/>
      <c r="B97" s="55" t="s">
        <v>4</v>
      </c>
      <c r="C97" s="51"/>
      <c r="D97" s="59"/>
      <c r="E97" s="51"/>
      <c r="F97" s="23"/>
      <c r="G97" s="6"/>
      <c r="H97" s="6"/>
      <c r="I97" s="62"/>
      <c r="J97" s="64"/>
      <c r="K97" s="66"/>
      <c r="L97" s="68"/>
    </row>
    <row r="98" spans="1:12" ht="14.1" customHeight="1">
      <c r="A98" s="60"/>
      <c r="B98" s="54" t="s">
        <v>4</v>
      </c>
      <c r="C98" s="51"/>
      <c r="D98" s="51"/>
      <c r="E98" s="51"/>
      <c r="F98" s="23"/>
      <c r="G98" s="6"/>
      <c r="H98" s="6"/>
      <c r="I98" s="61">
        <v>0</v>
      </c>
      <c r="J98" s="63">
        <f>RANK(I98,I6:I103)</f>
        <v>41</v>
      </c>
      <c r="K98" s="65">
        <v>0</v>
      </c>
      <c r="L98" s="67">
        <f>RANK(K98,K6:K103)</f>
        <v>41</v>
      </c>
    </row>
    <row r="99" spans="1:12" ht="14.1" customHeight="1">
      <c r="A99" s="60"/>
      <c r="B99" s="55" t="s">
        <v>4</v>
      </c>
      <c r="C99" s="51"/>
      <c r="D99" s="59"/>
      <c r="E99" s="51"/>
      <c r="F99" s="23"/>
      <c r="G99" s="6"/>
      <c r="H99" s="6"/>
      <c r="I99" s="62"/>
      <c r="J99" s="64"/>
      <c r="K99" s="66"/>
      <c r="L99" s="68"/>
    </row>
    <row r="100" spans="1:12" ht="14.1" customHeight="1">
      <c r="A100" s="60"/>
      <c r="B100" s="54" t="s">
        <v>4</v>
      </c>
      <c r="C100" s="51"/>
      <c r="D100" s="51"/>
      <c r="E100" s="51"/>
      <c r="F100" s="23"/>
      <c r="G100" s="6"/>
      <c r="H100" s="6"/>
      <c r="I100" s="61">
        <v>0</v>
      </c>
      <c r="J100" s="63">
        <f>RANK(I100,I6:I103)</f>
        <v>41</v>
      </c>
      <c r="K100" s="65">
        <v>0</v>
      </c>
      <c r="L100" s="67">
        <f>RANK(K100,K6:K103)</f>
        <v>41</v>
      </c>
    </row>
    <row r="101" spans="1:12" ht="14.1" customHeight="1">
      <c r="A101" s="60"/>
      <c r="B101" s="55" t="s">
        <v>4</v>
      </c>
      <c r="C101" s="51"/>
      <c r="D101" s="59"/>
      <c r="E101" s="51"/>
      <c r="F101" s="23"/>
      <c r="G101" s="6"/>
      <c r="H101" s="6"/>
      <c r="I101" s="62"/>
      <c r="J101" s="64"/>
      <c r="K101" s="66"/>
      <c r="L101" s="68"/>
    </row>
    <row r="102" spans="1:12" ht="14.1" customHeight="1">
      <c r="A102" s="60"/>
      <c r="B102" s="54" t="s">
        <v>4</v>
      </c>
      <c r="C102" s="51"/>
      <c r="D102" s="51"/>
      <c r="E102" s="51"/>
      <c r="F102" s="23"/>
      <c r="G102" s="6"/>
      <c r="H102" s="6"/>
      <c r="I102" s="61">
        <v>0</v>
      </c>
      <c r="J102" s="63">
        <f>RANK(I102,I6:I103)</f>
        <v>41</v>
      </c>
      <c r="K102" s="65">
        <v>0</v>
      </c>
      <c r="L102" s="67">
        <f>RANK(K102,K6:K103)</f>
        <v>41</v>
      </c>
    </row>
    <row r="103" spans="1:12" ht="14.1" customHeight="1">
      <c r="A103" s="60"/>
      <c r="B103" s="55" t="s">
        <v>4</v>
      </c>
      <c r="C103" s="51"/>
      <c r="D103" s="59"/>
      <c r="E103" s="51"/>
      <c r="F103" s="23"/>
      <c r="G103" s="6"/>
      <c r="H103" s="6"/>
      <c r="I103" s="62"/>
      <c r="J103" s="64"/>
      <c r="K103" s="66"/>
      <c r="L103" s="68"/>
    </row>
    <row r="104" spans="1:12" ht="14.1" customHeight="1">
      <c r="A104" s="34" t="s">
        <v>26</v>
      </c>
      <c r="B104" s="27"/>
      <c r="C104" s="10"/>
      <c r="D104" s="10"/>
      <c r="E104" s="10"/>
      <c r="F104" s="25"/>
      <c r="G104" s="10"/>
      <c r="H104" s="10"/>
      <c r="I104" s="20"/>
      <c r="J104" s="15"/>
      <c r="K104" s="20"/>
      <c r="L104" s="15"/>
    </row>
    <row r="105" spans="1:12" ht="14.1" customHeight="1">
      <c r="A105" s="39" t="s">
        <v>98</v>
      </c>
      <c r="B105" s="26"/>
      <c r="C105" s="1"/>
      <c r="D105" s="1"/>
      <c r="E105" s="1"/>
      <c r="F105" s="26"/>
      <c r="G105" s="1"/>
      <c r="H105" s="1"/>
      <c r="I105" s="21"/>
      <c r="J105" s="16"/>
      <c r="K105" s="21"/>
      <c r="L105" s="16"/>
    </row>
    <row r="106" spans="1:12" ht="14.1" customHeight="1">
      <c r="A106" s="39" t="s">
        <v>97</v>
      </c>
      <c r="B106" s="26"/>
      <c r="C106" s="1"/>
      <c r="D106" s="1"/>
      <c r="E106" s="1"/>
      <c r="F106" s="26"/>
      <c r="G106" s="1"/>
      <c r="H106" s="1"/>
      <c r="I106" s="21"/>
      <c r="J106" s="16"/>
      <c r="K106" s="21"/>
      <c r="L106" s="16"/>
    </row>
    <row r="107" spans="1:12" ht="14.1" customHeight="1"/>
    <row r="108" spans="1:12" ht="14.1" customHeight="1"/>
    <row r="109" spans="1:12" ht="14.1" customHeight="1"/>
    <row r="110" spans="1:12" ht="14.1" customHeight="1"/>
    <row r="111" spans="1:12" ht="14.1" customHeight="1"/>
    <row r="112" spans="1: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</sheetData>
  <mergeCells count="250">
    <mergeCell ref="J30:J31"/>
    <mergeCell ref="K30:K31"/>
    <mergeCell ref="L30:L31"/>
    <mergeCell ref="A26:A27"/>
    <mergeCell ref="I26:I27"/>
    <mergeCell ref="J26:J27"/>
    <mergeCell ref="K26:K27"/>
    <mergeCell ref="A1:L1"/>
    <mergeCell ref="F3:H3"/>
    <mergeCell ref="I3:J3"/>
    <mergeCell ref="K3:L3"/>
    <mergeCell ref="A6:A7"/>
    <mergeCell ref="I6:I7"/>
    <mergeCell ref="J6:J7"/>
    <mergeCell ref="K6:K7"/>
    <mergeCell ref="L6:L7"/>
    <mergeCell ref="A10:A11"/>
    <mergeCell ref="I10:I11"/>
    <mergeCell ref="J10:J11"/>
    <mergeCell ref="K10:K11"/>
    <mergeCell ref="L10:L11"/>
    <mergeCell ref="A18:A19"/>
    <mergeCell ref="I18:I19"/>
    <mergeCell ref="J18:J19"/>
    <mergeCell ref="K18:K19"/>
    <mergeCell ref="L18:L19"/>
    <mergeCell ref="L32:L33"/>
    <mergeCell ref="K16:K17"/>
    <mergeCell ref="A24:A25"/>
    <mergeCell ref="A12:A13"/>
    <mergeCell ref="I12:I13"/>
    <mergeCell ref="J12:J13"/>
    <mergeCell ref="K12:K13"/>
    <mergeCell ref="L12:L13"/>
    <mergeCell ref="A36:A37"/>
    <mergeCell ref="I36:I37"/>
    <mergeCell ref="J36:J37"/>
    <mergeCell ref="K36:K37"/>
    <mergeCell ref="L36:L37"/>
    <mergeCell ref="A20:A21"/>
    <mergeCell ref="I20:I21"/>
    <mergeCell ref="J20:J21"/>
    <mergeCell ref="K20:K21"/>
    <mergeCell ref="A8:A9"/>
    <mergeCell ref="I8:I9"/>
    <mergeCell ref="J8:J9"/>
    <mergeCell ref="K8:K9"/>
    <mergeCell ref="L8:L9"/>
    <mergeCell ref="A30:A31"/>
    <mergeCell ref="I30:I31"/>
    <mergeCell ref="A38:A39"/>
    <mergeCell ref="I38:I39"/>
    <mergeCell ref="J38:J39"/>
    <mergeCell ref="L34:L35"/>
    <mergeCell ref="L26:L27"/>
    <mergeCell ref="A16:A17"/>
    <mergeCell ref="I16:I17"/>
    <mergeCell ref="J16:J17"/>
    <mergeCell ref="L16:L17"/>
    <mergeCell ref="A14:A15"/>
    <mergeCell ref="I14:I15"/>
    <mergeCell ref="J14:J15"/>
    <mergeCell ref="K14:K15"/>
    <mergeCell ref="L14:L15"/>
    <mergeCell ref="A22:A23"/>
    <mergeCell ref="I22:I23"/>
    <mergeCell ref="J22:J23"/>
    <mergeCell ref="K22:K23"/>
    <mergeCell ref="L22:L23"/>
    <mergeCell ref="L20:L21"/>
    <mergeCell ref="A32:A33"/>
    <mergeCell ref="I32:I33"/>
    <mergeCell ref="J32:J33"/>
    <mergeCell ref="K32:K33"/>
    <mergeCell ref="A42:A43"/>
    <mergeCell ref="I42:I43"/>
    <mergeCell ref="J42:J43"/>
    <mergeCell ref="K42:K43"/>
    <mergeCell ref="L42:L43"/>
    <mergeCell ref="A70:A71"/>
    <mergeCell ref="I70:I71"/>
    <mergeCell ref="J70:J71"/>
    <mergeCell ref="K70:K71"/>
    <mergeCell ref="L70:L71"/>
    <mergeCell ref="A54:A55"/>
    <mergeCell ref="I54:I55"/>
    <mergeCell ref="J54:J55"/>
    <mergeCell ref="K54:K55"/>
    <mergeCell ref="L54:L55"/>
    <mergeCell ref="A46:A47"/>
    <mergeCell ref="I46:I47"/>
    <mergeCell ref="J46:J47"/>
    <mergeCell ref="K46:K47"/>
    <mergeCell ref="L46:L47"/>
    <mergeCell ref="L64:L65"/>
    <mergeCell ref="A48:A49"/>
    <mergeCell ref="I48:I49"/>
    <mergeCell ref="J48:J49"/>
    <mergeCell ref="A82:A83"/>
    <mergeCell ref="I82:I83"/>
    <mergeCell ref="J82:J83"/>
    <mergeCell ref="K82:K83"/>
    <mergeCell ref="L82:L83"/>
    <mergeCell ref="K52:K53"/>
    <mergeCell ref="L52:L53"/>
    <mergeCell ref="A40:A41"/>
    <mergeCell ref="I40:I41"/>
    <mergeCell ref="J40:J41"/>
    <mergeCell ref="K40:K41"/>
    <mergeCell ref="L40:L41"/>
    <mergeCell ref="I76:I77"/>
    <mergeCell ref="J76:J77"/>
    <mergeCell ref="K76:K77"/>
    <mergeCell ref="L76:L77"/>
    <mergeCell ref="A72:A73"/>
    <mergeCell ref="I72:I73"/>
    <mergeCell ref="J72:J73"/>
    <mergeCell ref="K72:K73"/>
    <mergeCell ref="L72:L73"/>
    <mergeCell ref="A56:A57"/>
    <mergeCell ref="I56:I57"/>
    <mergeCell ref="J56:J57"/>
    <mergeCell ref="A44:A45"/>
    <mergeCell ref="I44:I45"/>
    <mergeCell ref="J44:J45"/>
    <mergeCell ref="K44:K45"/>
    <mergeCell ref="L44:L45"/>
    <mergeCell ref="A78:A79"/>
    <mergeCell ref="I78:I79"/>
    <mergeCell ref="J78:J79"/>
    <mergeCell ref="K78:K79"/>
    <mergeCell ref="L78:L79"/>
    <mergeCell ref="K48:K49"/>
    <mergeCell ref="L48:L49"/>
    <mergeCell ref="A50:A51"/>
    <mergeCell ref="I50:I51"/>
    <mergeCell ref="J50:J51"/>
    <mergeCell ref="K50:K51"/>
    <mergeCell ref="L50:L51"/>
    <mergeCell ref="K56:K57"/>
    <mergeCell ref="L56:L57"/>
    <mergeCell ref="A52:A53"/>
    <mergeCell ref="I52:I53"/>
    <mergeCell ref="J52:J53"/>
    <mergeCell ref="I24:I25"/>
    <mergeCell ref="J24:J25"/>
    <mergeCell ref="K24:K25"/>
    <mergeCell ref="L24:L25"/>
    <mergeCell ref="A84:A85"/>
    <mergeCell ref="I84:I85"/>
    <mergeCell ref="J84:J85"/>
    <mergeCell ref="K84:K85"/>
    <mergeCell ref="L84:L85"/>
    <mergeCell ref="A68:A69"/>
    <mergeCell ref="I68:I69"/>
    <mergeCell ref="J68:J69"/>
    <mergeCell ref="K68:K69"/>
    <mergeCell ref="L68:L69"/>
    <mergeCell ref="A28:A29"/>
    <mergeCell ref="I28:I29"/>
    <mergeCell ref="J28:J29"/>
    <mergeCell ref="K28:K29"/>
    <mergeCell ref="L28:L29"/>
    <mergeCell ref="A34:A35"/>
    <mergeCell ref="I34:I35"/>
    <mergeCell ref="J34:J35"/>
    <mergeCell ref="K34:K35"/>
    <mergeCell ref="A76:A77"/>
    <mergeCell ref="K38:K39"/>
    <mergeCell ref="L38:L39"/>
    <mergeCell ref="A102:A103"/>
    <mergeCell ref="I102:I103"/>
    <mergeCell ref="J102:J103"/>
    <mergeCell ref="K102:K103"/>
    <mergeCell ref="L102:L103"/>
    <mergeCell ref="A62:A63"/>
    <mergeCell ref="I62:I63"/>
    <mergeCell ref="J62:J63"/>
    <mergeCell ref="K62:K63"/>
    <mergeCell ref="L62:L63"/>
    <mergeCell ref="A100:A101"/>
    <mergeCell ref="I100:I101"/>
    <mergeCell ref="J100:J101"/>
    <mergeCell ref="K100:K101"/>
    <mergeCell ref="L100:L101"/>
    <mergeCell ref="A58:A59"/>
    <mergeCell ref="I58:I59"/>
    <mergeCell ref="J58:J59"/>
    <mergeCell ref="K58:K59"/>
    <mergeCell ref="L58:L59"/>
    <mergeCell ref="A64:A65"/>
    <mergeCell ref="I64:I65"/>
    <mergeCell ref="J64:J65"/>
    <mergeCell ref="K64:K65"/>
    <mergeCell ref="A80:A81"/>
    <mergeCell ref="I80:I81"/>
    <mergeCell ref="J80:J81"/>
    <mergeCell ref="K80:K81"/>
    <mergeCell ref="L80:L81"/>
    <mergeCell ref="A60:A61"/>
    <mergeCell ref="I60:I61"/>
    <mergeCell ref="J60:J61"/>
    <mergeCell ref="K60:K61"/>
    <mergeCell ref="L60:L61"/>
    <mergeCell ref="A66:A67"/>
    <mergeCell ref="I66:I67"/>
    <mergeCell ref="J66:J67"/>
    <mergeCell ref="K66:K67"/>
    <mergeCell ref="L66:L67"/>
    <mergeCell ref="A74:A75"/>
    <mergeCell ref="I74:I75"/>
    <mergeCell ref="J74:J75"/>
    <mergeCell ref="K74:K75"/>
    <mergeCell ref="L74:L75"/>
    <mergeCell ref="B3:E3"/>
    <mergeCell ref="A98:A99"/>
    <mergeCell ref="I98:I99"/>
    <mergeCell ref="J98:J99"/>
    <mergeCell ref="K98:K99"/>
    <mergeCell ref="L98:L99"/>
    <mergeCell ref="A94:A95"/>
    <mergeCell ref="I94:I95"/>
    <mergeCell ref="J94:J95"/>
    <mergeCell ref="K94:K95"/>
    <mergeCell ref="L94:L95"/>
    <mergeCell ref="A96:A97"/>
    <mergeCell ref="I96:I97"/>
    <mergeCell ref="J96:J97"/>
    <mergeCell ref="K96:K97"/>
    <mergeCell ref="L96:L97"/>
    <mergeCell ref="A86:A87"/>
    <mergeCell ref="I86:I87"/>
    <mergeCell ref="J86:J87"/>
    <mergeCell ref="K86:K87"/>
    <mergeCell ref="L86:L87"/>
    <mergeCell ref="A92:A93"/>
    <mergeCell ref="I92:I93"/>
    <mergeCell ref="J92:J93"/>
    <mergeCell ref="K92:K93"/>
    <mergeCell ref="L92:L93"/>
    <mergeCell ref="A88:A89"/>
    <mergeCell ref="I88:I89"/>
    <mergeCell ref="J88:J89"/>
    <mergeCell ref="K88:K89"/>
    <mergeCell ref="L88:L89"/>
    <mergeCell ref="A90:A91"/>
    <mergeCell ref="I90:I91"/>
    <mergeCell ref="J90:J91"/>
    <mergeCell ref="K90:K91"/>
    <mergeCell ref="L90:L9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workbookViewId="0">
      <pane ySplit="4" topLeftCell="A5" activePane="bottomLeft" state="frozen"/>
      <selection pane="bottomLeft" activeCell="D17" sqref="D17"/>
    </sheetView>
  </sheetViews>
  <sheetFormatPr defaultRowHeight="13.5"/>
  <cols>
    <col min="1" max="1" width="9" style="1"/>
    <col min="2" max="2" width="7.625" style="26" customWidth="1"/>
    <col min="3" max="5" width="7.625" style="1" customWidth="1"/>
    <col min="6" max="6" width="7.625" style="26" customWidth="1"/>
    <col min="7" max="8" width="7.625" style="1" customWidth="1"/>
    <col min="9" max="9" width="6.625" style="21" customWidth="1"/>
    <col min="10" max="10" width="6.625" style="16" customWidth="1"/>
    <col min="11" max="11" width="6.625" style="21" customWidth="1"/>
    <col min="12" max="12" width="6.625" style="16" customWidth="1"/>
    <col min="13" max="16384" width="9" style="1"/>
  </cols>
  <sheetData>
    <row r="1" spans="1:12" ht="31.5">
      <c r="A1" s="77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3" spans="1:12" ht="14.1" customHeight="1">
      <c r="A3" s="11" t="s">
        <v>16</v>
      </c>
      <c r="B3" s="88" t="s">
        <v>0</v>
      </c>
      <c r="C3" s="89"/>
      <c r="D3" s="89"/>
      <c r="E3" s="90"/>
      <c r="F3" s="79" t="s">
        <v>13</v>
      </c>
      <c r="G3" s="80"/>
      <c r="H3" s="80"/>
      <c r="I3" s="83" t="s">
        <v>5</v>
      </c>
      <c r="J3" s="85"/>
      <c r="K3" s="83" t="s">
        <v>6</v>
      </c>
      <c r="L3" s="84"/>
    </row>
    <row r="4" spans="1:12" ht="14.1" customHeight="1">
      <c r="A4" s="11" t="s">
        <v>17</v>
      </c>
      <c r="B4" s="44" t="s">
        <v>7</v>
      </c>
      <c r="C4" s="45" t="s">
        <v>8</v>
      </c>
      <c r="D4" s="45" t="s">
        <v>9</v>
      </c>
      <c r="E4" s="45"/>
      <c r="F4" s="44" t="s">
        <v>10</v>
      </c>
      <c r="G4" s="45" t="s">
        <v>11</v>
      </c>
      <c r="H4" s="45" t="s">
        <v>12</v>
      </c>
      <c r="I4" s="9" t="s">
        <v>2</v>
      </c>
      <c r="J4" s="32" t="s">
        <v>3</v>
      </c>
      <c r="K4" s="31" t="s">
        <v>2</v>
      </c>
      <c r="L4" s="32" t="s">
        <v>3</v>
      </c>
    </row>
    <row r="5" spans="1:12" s="2" customFormat="1" ht="14.1" customHeight="1">
      <c r="A5" s="7" t="s">
        <v>1</v>
      </c>
      <c r="B5" s="22">
        <v>1815</v>
      </c>
      <c r="C5" s="7">
        <v>1878</v>
      </c>
      <c r="D5" s="7">
        <v>2276</v>
      </c>
      <c r="E5" s="7"/>
      <c r="F5" s="22">
        <v>3655</v>
      </c>
      <c r="G5" s="7">
        <v>7747</v>
      </c>
      <c r="H5" s="7"/>
      <c r="I5" s="9"/>
      <c r="J5" s="8"/>
      <c r="K5" s="9"/>
      <c r="L5" s="8"/>
    </row>
    <row r="6" spans="1:12" ht="14.1" customHeight="1">
      <c r="A6" s="72" t="s">
        <v>55</v>
      </c>
      <c r="B6" s="23">
        <v>1815</v>
      </c>
      <c r="C6" s="6">
        <v>2121</v>
      </c>
      <c r="D6" s="6">
        <v>2276</v>
      </c>
      <c r="E6" s="6"/>
      <c r="F6" s="23">
        <v>7166</v>
      </c>
      <c r="G6" s="6">
        <v>0</v>
      </c>
      <c r="H6" s="6"/>
      <c r="I6" s="65">
        <f>B7*1.1+C7*1.1+D7*1.1+F7+G7</f>
        <v>3684.0219865852459</v>
      </c>
      <c r="J6" s="76">
        <f>RANK(I6,I6:I60)</f>
        <v>1</v>
      </c>
      <c r="K6" s="65">
        <f>B7+D7+F7*1.1+G7*1.1</f>
        <v>2561.0521909014792</v>
      </c>
      <c r="L6" s="76">
        <f>RANK(K6,K6:K60)</f>
        <v>5</v>
      </c>
    </row>
    <row r="7" spans="1:12" ht="14.1" customHeight="1">
      <c r="A7" s="60"/>
      <c r="B7" s="24">
        <f>SUM(B5/B6)*1000</f>
        <v>1000</v>
      </c>
      <c r="C7" s="24">
        <f>SUM(C5/C6)*1000</f>
        <v>885.43140028288542</v>
      </c>
      <c r="D7" s="24">
        <f>SUM(D5/D6)*1000</f>
        <v>1000</v>
      </c>
      <c r="E7" s="6"/>
      <c r="F7" s="24">
        <f>SUM(F5/F6)*1000</f>
        <v>510.04744627407206</v>
      </c>
      <c r="G7" s="6">
        <v>0</v>
      </c>
      <c r="H7" s="6"/>
      <c r="I7" s="66"/>
      <c r="J7" s="76"/>
      <c r="K7" s="66"/>
      <c r="L7" s="76"/>
    </row>
    <row r="8" spans="1:12" ht="14.1" customHeight="1">
      <c r="A8" s="72" t="s">
        <v>59</v>
      </c>
      <c r="B8" s="23">
        <v>2353</v>
      </c>
      <c r="C8" s="6">
        <v>2230</v>
      </c>
      <c r="D8" s="6">
        <v>2791</v>
      </c>
      <c r="E8" s="6"/>
      <c r="F8" s="23">
        <v>0</v>
      </c>
      <c r="G8" s="6">
        <v>8437</v>
      </c>
      <c r="H8" s="6"/>
      <c r="I8" s="65">
        <f>B9*1.1+C9*1.1+D9*1.1+F9+G9</f>
        <v>3590.1025320666067</v>
      </c>
      <c r="J8" s="76">
        <f>RANK(I8,I6:I60)</f>
        <v>2</v>
      </c>
      <c r="K8" s="65">
        <f>C9+D9+F9*1.1+G9*1.1</f>
        <v>2667.6699029783122</v>
      </c>
      <c r="L8" s="76">
        <f>RANK(K8,K6:K60)</f>
        <v>4</v>
      </c>
    </row>
    <row r="9" spans="1:12" ht="14.1" customHeight="1">
      <c r="A9" s="60"/>
      <c r="B9" s="24">
        <f>SUM(B5/B8)*1000</f>
        <v>771.35571610709735</v>
      </c>
      <c r="C9" s="24">
        <f>SUM(C5/C8)*1000</f>
        <v>842.15246636771303</v>
      </c>
      <c r="D9" s="24">
        <f>SUM(D5/D8)*1000</f>
        <v>815.47832318165536</v>
      </c>
      <c r="E9" s="6"/>
      <c r="F9" s="23">
        <v>0</v>
      </c>
      <c r="G9" s="24">
        <f>SUM(G5/G8)*1000</f>
        <v>918.21737584449443</v>
      </c>
      <c r="H9" s="6"/>
      <c r="I9" s="66"/>
      <c r="J9" s="76"/>
      <c r="K9" s="66"/>
      <c r="L9" s="76"/>
    </row>
    <row r="10" spans="1:12" ht="14.1" customHeight="1">
      <c r="A10" s="72" t="s">
        <v>56</v>
      </c>
      <c r="B10" s="23">
        <v>2001</v>
      </c>
      <c r="C10" s="6">
        <v>2472</v>
      </c>
      <c r="D10" s="6">
        <v>0</v>
      </c>
      <c r="E10" s="6"/>
      <c r="F10" s="23">
        <v>6291</v>
      </c>
      <c r="G10" s="6">
        <v>7747</v>
      </c>
      <c r="H10" s="6"/>
      <c r="I10" s="65">
        <f>B11*1.1+C11*1.1+D11*1.1+F11+G11</f>
        <v>3414.4194501241909</v>
      </c>
      <c r="J10" s="76">
        <f>RANK(I10,I6:I60)</f>
        <v>3</v>
      </c>
      <c r="K10" s="65">
        <f>B11+C11+F11*1.1+G11*1.1</f>
        <v>3405.8428000652134</v>
      </c>
      <c r="L10" s="76">
        <f>RANK(K10,K6:K60)</f>
        <v>1</v>
      </c>
    </row>
    <row r="11" spans="1:12" ht="14.1" customHeight="1">
      <c r="A11" s="60"/>
      <c r="B11" s="24">
        <f>SUM(B5/B10)*1000</f>
        <v>907.04647676161915</v>
      </c>
      <c r="C11" s="24">
        <f>SUM(C5/C10)*1000</f>
        <v>759.70873786407765</v>
      </c>
      <c r="D11" s="6">
        <v>0</v>
      </c>
      <c r="E11" s="6"/>
      <c r="F11" s="24">
        <f>SUM(F5/F10)*1000</f>
        <v>580.98871403592432</v>
      </c>
      <c r="G11" s="24">
        <f>SUM(G5/G10)*1000</f>
        <v>1000</v>
      </c>
      <c r="H11" s="6"/>
      <c r="I11" s="66"/>
      <c r="J11" s="76"/>
      <c r="K11" s="66"/>
      <c r="L11" s="76"/>
    </row>
    <row r="12" spans="1:12" ht="14.1" customHeight="1">
      <c r="A12" s="72" t="s">
        <v>54</v>
      </c>
      <c r="B12" s="23">
        <v>1994</v>
      </c>
      <c r="C12" s="6">
        <v>1878</v>
      </c>
      <c r="D12" s="6">
        <v>0</v>
      </c>
      <c r="E12" s="6"/>
      <c r="F12" s="23">
        <v>3655</v>
      </c>
      <c r="G12" s="6">
        <v>0</v>
      </c>
      <c r="H12" s="6"/>
      <c r="I12" s="65">
        <f>B13*1.1+C13*1.1+D13*1.1+F13+G13</f>
        <v>3101.2537612838514</v>
      </c>
      <c r="J12" s="76">
        <f>RANK(I12,I6:I60)</f>
        <v>4</v>
      </c>
      <c r="K12" s="65">
        <f>B13+C13+F13*1.1+G13*1.1</f>
        <v>3010.2306920762285</v>
      </c>
      <c r="L12" s="76">
        <f>RANK(K12,K6:K60)</f>
        <v>2</v>
      </c>
    </row>
    <row r="13" spans="1:12" ht="14.1" customHeight="1">
      <c r="A13" s="60"/>
      <c r="B13" s="24">
        <f>SUM(B5/B12)*1000</f>
        <v>910.23069207622859</v>
      </c>
      <c r="C13" s="24">
        <f>SUM(C5/C12)*1000</f>
        <v>1000</v>
      </c>
      <c r="D13" s="6">
        <v>0</v>
      </c>
      <c r="E13" s="6"/>
      <c r="F13" s="24">
        <f>SUM(F5/F12)*1000</f>
        <v>1000</v>
      </c>
      <c r="G13" s="6">
        <v>0</v>
      </c>
      <c r="H13" s="6"/>
      <c r="I13" s="66"/>
      <c r="J13" s="76"/>
      <c r="K13" s="66"/>
      <c r="L13" s="76"/>
    </row>
    <row r="14" spans="1:12" ht="14.1" customHeight="1">
      <c r="A14" s="72" t="s">
        <v>57</v>
      </c>
      <c r="B14" s="23">
        <v>2555</v>
      </c>
      <c r="C14" s="6">
        <v>2325</v>
      </c>
      <c r="D14" s="6">
        <v>3044</v>
      </c>
      <c r="E14" s="6"/>
      <c r="F14" s="23">
        <v>7698</v>
      </c>
      <c r="G14" s="6">
        <v>0</v>
      </c>
      <c r="H14" s="6"/>
      <c r="I14" s="65">
        <f>B15*1.1+C15*1.1+D15*1.1+F15+G15</f>
        <v>2967.1942136288931</v>
      </c>
      <c r="J14" s="76">
        <f>RANK(I14,I6:I60)</f>
        <v>5</v>
      </c>
      <c r="K14" s="65">
        <f>C15+D15+F15*1.1+G15*1.1</f>
        <v>2077.720843601719</v>
      </c>
      <c r="L14" s="87">
        <f>RANK(K14,K6:K60)</f>
        <v>8</v>
      </c>
    </row>
    <row r="15" spans="1:12" ht="14.1" customHeight="1">
      <c r="A15" s="60"/>
      <c r="B15" s="24">
        <f>SUM(B5/B14)*1000</f>
        <v>710.3718199608611</v>
      </c>
      <c r="C15" s="24">
        <f>SUM(C5/C14)*1000</f>
        <v>807.74193548387098</v>
      </c>
      <c r="D15" s="24">
        <f>SUM(D5/D14)*1000</f>
        <v>747.70039421813408</v>
      </c>
      <c r="E15" s="6"/>
      <c r="F15" s="24">
        <f>SUM(F5/F14)*1000</f>
        <v>474.79864899974018</v>
      </c>
      <c r="G15" s="6">
        <v>0</v>
      </c>
      <c r="H15" s="6"/>
      <c r="I15" s="66"/>
      <c r="J15" s="76"/>
      <c r="K15" s="66"/>
      <c r="L15" s="87"/>
    </row>
    <row r="16" spans="1:12" ht="14.1" customHeight="1">
      <c r="A16" s="72" t="s">
        <v>58</v>
      </c>
      <c r="B16" s="23">
        <v>2276</v>
      </c>
      <c r="C16" s="6">
        <v>3033</v>
      </c>
      <c r="D16" s="6">
        <v>0</v>
      </c>
      <c r="E16" s="6"/>
      <c r="F16" s="23">
        <v>6897</v>
      </c>
      <c r="G16" s="6">
        <v>11224</v>
      </c>
      <c r="H16" s="6"/>
      <c r="I16" s="65">
        <f>B17*1.1+C17*1.1+D17*1.1+F17+G17</f>
        <v>2778.462595769206</v>
      </c>
      <c r="J16" s="68">
        <f>RANK(I16,I6:I60)</f>
        <v>6</v>
      </c>
      <c r="K16" s="65">
        <f>B17+C17+F17*1.1+G17*1.1</f>
        <v>2758.8143311405083</v>
      </c>
      <c r="L16" s="76">
        <f>RANK(K16,K6:K60)</f>
        <v>3</v>
      </c>
    </row>
    <row r="17" spans="1:12" ht="14.1" customHeight="1">
      <c r="A17" s="60"/>
      <c r="B17" s="24">
        <f>SUM(B5/B16)*1000</f>
        <v>797.45166959578205</v>
      </c>
      <c r="C17" s="24">
        <f>SUM(C5/C16)*1000</f>
        <v>619.18892185954496</v>
      </c>
      <c r="D17" s="6">
        <v>0</v>
      </c>
      <c r="E17" s="6"/>
      <c r="F17" s="24">
        <f>SUM(F5/F16)*1000</f>
        <v>529.94055386399884</v>
      </c>
      <c r="G17" s="24">
        <f>SUM(G5/G16)*1000</f>
        <v>690.21739130434776</v>
      </c>
      <c r="H17" s="6"/>
      <c r="I17" s="66"/>
      <c r="J17" s="68"/>
      <c r="K17" s="66"/>
      <c r="L17" s="76"/>
    </row>
    <row r="18" spans="1:12" ht="14.1" customHeight="1">
      <c r="A18" s="72" t="s">
        <v>65</v>
      </c>
      <c r="B18" s="23">
        <v>0</v>
      </c>
      <c r="C18" s="6">
        <v>2290</v>
      </c>
      <c r="D18" s="6">
        <v>2447</v>
      </c>
      <c r="E18" s="6"/>
      <c r="F18" s="23">
        <v>0</v>
      </c>
      <c r="G18" s="6">
        <v>12315</v>
      </c>
      <c r="H18" s="6"/>
      <c r="I18" s="65">
        <f>B19*1.1+C19*1.1+D19*1.1+F19+G19</f>
        <v>2554.2966731249317</v>
      </c>
      <c r="J18" s="87">
        <f>RANK(I18,I6:I60)</f>
        <v>7</v>
      </c>
      <c r="K18" s="65">
        <f>C19++D19+F19*1.1+G19*1.1</f>
        <v>2442.1831122085805</v>
      </c>
      <c r="L18" s="87">
        <f>RANK(K18,K6:K60)</f>
        <v>6</v>
      </c>
    </row>
    <row r="19" spans="1:12" ht="14.1" customHeight="1">
      <c r="A19" s="60"/>
      <c r="B19" s="24">
        <v>0</v>
      </c>
      <c r="C19" s="24">
        <f>SUM(C5/C18)*1000</f>
        <v>820.08733624454146</v>
      </c>
      <c r="D19" s="24">
        <f>SUM(D5/D18)*1000</f>
        <v>930.11851246424192</v>
      </c>
      <c r="E19" s="6"/>
      <c r="F19" s="23">
        <v>0</v>
      </c>
      <c r="G19" s="24">
        <f>SUM(G5/G18)*1000</f>
        <v>629.07023954526994</v>
      </c>
      <c r="H19" s="6"/>
      <c r="I19" s="66"/>
      <c r="J19" s="87"/>
      <c r="K19" s="66"/>
      <c r="L19" s="87"/>
    </row>
    <row r="20" spans="1:12" ht="14.1" customHeight="1">
      <c r="A20" s="72" t="s">
        <v>62</v>
      </c>
      <c r="B20" s="23">
        <v>0</v>
      </c>
      <c r="C20" s="6">
        <v>2415</v>
      </c>
      <c r="D20" s="6">
        <v>2433</v>
      </c>
      <c r="E20" s="6"/>
      <c r="F20" s="23">
        <v>6456</v>
      </c>
      <c r="G20" s="6">
        <v>0</v>
      </c>
      <c r="H20" s="6"/>
      <c r="I20" s="65">
        <f>B21*1.1+C21*1.1+D21*1.1+F21+G21</f>
        <v>2450.5614251451475</v>
      </c>
      <c r="J20" s="87">
        <f>RANK(I20,I6:I60)</f>
        <v>8</v>
      </c>
      <c r="K20" s="65">
        <f>C21+D21+F21*1.1+G21*1.1</f>
        <v>2335.8643912269167</v>
      </c>
      <c r="L20" s="87">
        <f>RANK(K20,K6:K60)</f>
        <v>7</v>
      </c>
    </row>
    <row r="21" spans="1:12" ht="14.1" customHeight="1">
      <c r="A21" s="60"/>
      <c r="B21" s="24">
        <v>0</v>
      </c>
      <c r="C21" s="24">
        <f>SUM(C5/C20)*1000</f>
        <v>777.63975155279513</v>
      </c>
      <c r="D21" s="24">
        <f>SUM(D5/D20)*1000</f>
        <v>935.47061241265931</v>
      </c>
      <c r="E21" s="6"/>
      <c r="F21" s="24">
        <f>SUM(F5/F20)*1000</f>
        <v>566.14002478314751</v>
      </c>
      <c r="G21" s="6">
        <v>0</v>
      </c>
      <c r="H21" s="6"/>
      <c r="I21" s="66"/>
      <c r="J21" s="87"/>
      <c r="K21" s="66"/>
      <c r="L21" s="87"/>
    </row>
    <row r="22" spans="1:12" ht="14.1" customHeight="1">
      <c r="A22" s="72" t="s">
        <v>63</v>
      </c>
      <c r="B22" s="23">
        <v>3404</v>
      </c>
      <c r="C22" s="6">
        <v>0</v>
      </c>
      <c r="D22" s="6">
        <v>3502</v>
      </c>
      <c r="E22" s="6"/>
      <c r="F22" s="23">
        <v>5223</v>
      </c>
      <c r="G22" s="6">
        <v>0</v>
      </c>
      <c r="H22" s="6"/>
      <c r="I22" s="65">
        <f>B23*1.1+C23*1.1+D23*1.1+F23+G23</f>
        <v>2001.21102489139</v>
      </c>
      <c r="J22" s="87">
        <f>RANK(I22,I6:I60)</f>
        <v>9</v>
      </c>
      <c r="K22" s="65">
        <f>B23+D23+F23*1.1+G23*1.1</f>
        <v>1952.8789067599132</v>
      </c>
      <c r="L22" s="87">
        <f>RANK(K22,K6:K60)</f>
        <v>10</v>
      </c>
    </row>
    <row r="23" spans="1:12" ht="14.1" customHeight="1">
      <c r="A23" s="60"/>
      <c r="B23" s="24">
        <f>SUM(B5/B22)*1000</f>
        <v>533.19623971797876</v>
      </c>
      <c r="C23" s="6">
        <v>0</v>
      </c>
      <c r="D23" s="24">
        <f>SUM(D5/D22)*1000</f>
        <v>649.91433466590524</v>
      </c>
      <c r="E23" s="6"/>
      <c r="F23" s="24">
        <f>SUM(F5/F22)*1000</f>
        <v>699.78939306911741</v>
      </c>
      <c r="G23" s="6">
        <v>0</v>
      </c>
      <c r="H23" s="6"/>
      <c r="I23" s="66"/>
      <c r="J23" s="87"/>
      <c r="K23" s="66"/>
      <c r="L23" s="87"/>
    </row>
    <row r="24" spans="1:12" ht="14.1" customHeight="1">
      <c r="A24" s="72" t="s">
        <v>71</v>
      </c>
      <c r="B24" s="23">
        <v>0</v>
      </c>
      <c r="C24" s="6">
        <v>0</v>
      </c>
      <c r="D24" s="6">
        <v>2894</v>
      </c>
      <c r="E24" s="6"/>
      <c r="F24" s="23">
        <v>5771</v>
      </c>
      <c r="G24" s="6">
        <v>16783</v>
      </c>
      <c r="H24" s="6"/>
      <c r="I24" s="65">
        <f>B25*1.1+C25*1.1+D25*1.1+F25+G25</f>
        <v>1960.0373623067264</v>
      </c>
      <c r="J24" s="87">
        <f>RANK(I24,I6:I60)</f>
        <v>10</v>
      </c>
      <c r="K24" s="65">
        <f>B25+D25+F25*1.1+G25*1.1</f>
        <v>1990.8856044116219</v>
      </c>
      <c r="L24" s="87">
        <f>RANK(K24,K6:K60)</f>
        <v>9</v>
      </c>
    </row>
    <row r="25" spans="1:12" ht="14.1" customHeight="1">
      <c r="A25" s="60"/>
      <c r="B25" s="24">
        <v>0</v>
      </c>
      <c r="C25" s="6">
        <v>0</v>
      </c>
      <c r="D25" s="24">
        <f>SUM(D5/D24)*1000</f>
        <v>786.45473393227371</v>
      </c>
      <c r="E25" s="6"/>
      <c r="F25" s="24">
        <f>SUM(F5/F24)*1000</f>
        <v>633.33910933980246</v>
      </c>
      <c r="G25" s="24">
        <f>SUM(G5/G24)*1000</f>
        <v>461.59804564142286</v>
      </c>
      <c r="H25" s="6"/>
      <c r="I25" s="66"/>
      <c r="J25" s="87"/>
      <c r="K25" s="66"/>
      <c r="L25" s="87"/>
    </row>
    <row r="26" spans="1:12" ht="14.1" customHeight="1">
      <c r="A26" s="72" t="s">
        <v>66</v>
      </c>
      <c r="B26" s="23">
        <v>2298</v>
      </c>
      <c r="C26" s="6">
        <v>0</v>
      </c>
      <c r="D26" s="6">
        <v>2702</v>
      </c>
      <c r="E26" s="6"/>
      <c r="F26" s="23">
        <v>0</v>
      </c>
      <c r="G26" s="6">
        <v>0</v>
      </c>
      <c r="H26" s="6"/>
      <c r="I26" s="65">
        <f t="shared" ref="I26" si="0">B27*1.1+C27*1.1+D27*1.1+F27+G27</f>
        <v>1795.3718645699057</v>
      </c>
      <c r="J26" s="87">
        <f>RANK(I26,I6:I60)</f>
        <v>11</v>
      </c>
      <c r="K26" s="65">
        <f>B27+D27+F27*1.1+G27*1.1</f>
        <v>1632.156240518096</v>
      </c>
      <c r="L26" s="87">
        <f>RANK(K26,K6:K60)</f>
        <v>12</v>
      </c>
    </row>
    <row r="27" spans="1:12" ht="14.1" customHeight="1">
      <c r="A27" s="60"/>
      <c r="B27" s="24">
        <f>SUM(B5/B26)*1000</f>
        <v>789.81723237597907</v>
      </c>
      <c r="C27" s="6">
        <v>0</v>
      </c>
      <c r="D27" s="24">
        <f>SUM(D5/D26)*1000</f>
        <v>842.33900814211688</v>
      </c>
      <c r="E27" s="6"/>
      <c r="F27" s="23">
        <v>0</v>
      </c>
      <c r="G27" s="6">
        <v>0</v>
      </c>
      <c r="H27" s="6"/>
      <c r="I27" s="66"/>
      <c r="J27" s="87"/>
      <c r="K27" s="66"/>
      <c r="L27" s="87"/>
    </row>
    <row r="28" spans="1:12" ht="14.1" customHeight="1">
      <c r="A28" s="72" t="s">
        <v>60</v>
      </c>
      <c r="B28" s="23">
        <v>0</v>
      </c>
      <c r="C28" s="6">
        <v>1947</v>
      </c>
      <c r="D28" s="6">
        <v>0</v>
      </c>
      <c r="E28" s="6"/>
      <c r="F28" s="23">
        <v>5212</v>
      </c>
      <c r="G28" s="6">
        <v>0</v>
      </c>
      <c r="H28" s="6"/>
      <c r="I28" s="65">
        <f>B29*1.1+C29*1.1+D29*1.1+F29+G29</f>
        <v>1762.2832576713454</v>
      </c>
      <c r="J28" s="87">
        <f>RANK(I28,I6:I60)</f>
        <v>12</v>
      </c>
      <c r="K28" s="65">
        <f t="shared" ref="K28" si="1">B29+C29+F29*1.1+G29*1.1</f>
        <v>1735.953802236631</v>
      </c>
      <c r="L28" s="87">
        <f>RANK(K28,K6:K60)</f>
        <v>11</v>
      </c>
    </row>
    <row r="29" spans="1:12" ht="14.1" customHeight="1">
      <c r="A29" s="60"/>
      <c r="B29" s="24">
        <v>0</v>
      </c>
      <c r="C29" s="24">
        <f>SUM(C5/C28)*1000</f>
        <v>964.56086286594768</v>
      </c>
      <c r="D29" s="6">
        <v>0</v>
      </c>
      <c r="E29" s="6"/>
      <c r="F29" s="24">
        <f>SUM(F5/F28)*1000</f>
        <v>701.26630851880282</v>
      </c>
      <c r="G29" s="6">
        <v>0</v>
      </c>
      <c r="H29" s="6"/>
      <c r="I29" s="66"/>
      <c r="J29" s="87"/>
      <c r="K29" s="66"/>
      <c r="L29" s="87"/>
    </row>
    <row r="30" spans="1:12" ht="14.1" customHeight="1">
      <c r="A30" s="72" t="s">
        <v>61</v>
      </c>
      <c r="B30" s="23">
        <v>2744</v>
      </c>
      <c r="C30" s="6">
        <v>2589</v>
      </c>
      <c r="D30" s="6">
        <v>0</v>
      </c>
      <c r="E30" s="6"/>
      <c r="F30" s="23">
        <v>0</v>
      </c>
      <c r="G30" s="6">
        <v>0</v>
      </c>
      <c r="H30" s="6"/>
      <c r="I30" s="65">
        <f t="shared" ref="I30" si="2">B31*1.1+C31*1.1+D31*1.1+F31+G31</f>
        <v>1525.5017161640358</v>
      </c>
      <c r="J30" s="87">
        <f>RANK(I30,I6:I60)</f>
        <v>13</v>
      </c>
      <c r="K30" s="65">
        <f t="shared" ref="K30" si="3">B31+C31+F31*1.1+G31*1.1</f>
        <v>1386.8197419673052</v>
      </c>
      <c r="L30" s="87">
        <f>RANK(K30,K6:K60)</f>
        <v>14</v>
      </c>
    </row>
    <row r="31" spans="1:12" ht="14.1" customHeight="1">
      <c r="A31" s="60"/>
      <c r="B31" s="24">
        <f>SUM(B5/B30)*1000</f>
        <v>661.44314868804668</v>
      </c>
      <c r="C31" s="24">
        <f>SUM(C5/C30)*1000</f>
        <v>725.37659327925837</v>
      </c>
      <c r="D31" s="6">
        <v>0</v>
      </c>
      <c r="E31" s="6"/>
      <c r="F31" s="23">
        <v>0</v>
      </c>
      <c r="G31" s="6">
        <v>0</v>
      </c>
      <c r="H31" s="6"/>
      <c r="I31" s="66"/>
      <c r="J31" s="87"/>
      <c r="K31" s="66"/>
      <c r="L31" s="87"/>
    </row>
    <row r="32" spans="1:12" ht="14.1" customHeight="1">
      <c r="A32" s="72" t="s">
        <v>64</v>
      </c>
      <c r="B32" s="23">
        <v>4220</v>
      </c>
      <c r="C32" s="6">
        <v>4171</v>
      </c>
      <c r="D32" s="6">
        <v>0</v>
      </c>
      <c r="E32" s="6"/>
      <c r="F32" s="23">
        <v>0</v>
      </c>
      <c r="G32" s="6">
        <v>16641</v>
      </c>
      <c r="H32" s="6"/>
      <c r="I32" s="65">
        <f t="shared" ref="I32" si="4">B33*1.1+C33*1.1+D33*1.1+F33+G33</f>
        <v>1433.9181042817274</v>
      </c>
      <c r="J32" s="87">
        <f>RANK(I32,I6:I60)</f>
        <v>14</v>
      </c>
      <c r="K32" s="65">
        <f t="shared" ref="K32" si="5">B33+C33+F33*1.1+G33*1.1</f>
        <v>1392.4371444762512</v>
      </c>
      <c r="L32" s="87">
        <f>RANK(K32,K6:K60)</f>
        <v>13</v>
      </c>
    </row>
    <row r="33" spans="1:12" ht="14.1" customHeight="1">
      <c r="A33" s="60"/>
      <c r="B33" s="24">
        <f>SUM(B5/B32)*1000</f>
        <v>430.09478672985784</v>
      </c>
      <c r="C33" s="24">
        <f>SUM(C5/C32)*1000</f>
        <v>450.25173819228002</v>
      </c>
      <c r="D33" s="6">
        <v>0</v>
      </c>
      <c r="E33" s="6"/>
      <c r="F33" s="23">
        <v>0</v>
      </c>
      <c r="G33" s="24">
        <f>SUM(G5/G32)*1000</f>
        <v>465.53692686737577</v>
      </c>
      <c r="H33" s="6"/>
      <c r="I33" s="66"/>
      <c r="J33" s="87"/>
      <c r="K33" s="66"/>
      <c r="L33" s="87"/>
    </row>
    <row r="34" spans="1:12" ht="14.1" customHeight="1">
      <c r="A34" s="72" t="s">
        <v>73</v>
      </c>
      <c r="B34" s="23">
        <v>0</v>
      </c>
      <c r="C34" s="6">
        <v>0</v>
      </c>
      <c r="D34" s="6">
        <v>3745</v>
      </c>
      <c r="E34" s="6"/>
      <c r="F34" s="23">
        <v>7427</v>
      </c>
      <c r="G34" s="6">
        <v>0</v>
      </c>
      <c r="H34" s="6"/>
      <c r="I34" s="65">
        <f>B35*1.1+C35*1.1+D35*1.1+F35+G35</f>
        <v>1160.641357814189</v>
      </c>
      <c r="J34" s="87">
        <f>RANK(I34,I6:I60)</f>
        <v>15</v>
      </c>
      <c r="K34" s="65">
        <f>D35+F35*1.1+G35*1.1</f>
        <v>1149.0793253713086</v>
      </c>
      <c r="L34" s="87">
        <f>RANK(K34,K6:K60)</f>
        <v>15</v>
      </c>
    </row>
    <row r="35" spans="1:12" ht="14.1" customHeight="1">
      <c r="A35" s="60"/>
      <c r="B35" s="24">
        <v>0</v>
      </c>
      <c r="C35" s="6">
        <v>0</v>
      </c>
      <c r="D35" s="24">
        <f>SUM(D5/D34)*1000</f>
        <v>607.74365821094784</v>
      </c>
      <c r="E35" s="6"/>
      <c r="F35" s="24">
        <f>SUM(F5/F34)*1000</f>
        <v>492.12333378214623</v>
      </c>
      <c r="G35" s="6">
        <v>0</v>
      </c>
      <c r="H35" s="6"/>
      <c r="I35" s="66"/>
      <c r="J35" s="87"/>
      <c r="K35" s="66"/>
      <c r="L35" s="87"/>
    </row>
    <row r="36" spans="1:12" ht="14.1" customHeight="1">
      <c r="A36" s="72" t="s">
        <v>104</v>
      </c>
      <c r="B36" s="23">
        <v>0</v>
      </c>
      <c r="C36" s="6">
        <v>0</v>
      </c>
      <c r="D36" s="6">
        <v>3012</v>
      </c>
      <c r="E36" s="6"/>
      <c r="F36" s="23">
        <v>0</v>
      </c>
      <c r="G36" s="6">
        <v>0</v>
      </c>
      <c r="H36" s="6"/>
      <c r="I36" s="65">
        <f>B37*1.1+C37*1.1+D37*1.1+F37+G37</f>
        <v>831.20849933598947</v>
      </c>
      <c r="J36" s="87">
        <f>RANK(I36,I6:I60)</f>
        <v>16</v>
      </c>
      <c r="K36" s="65">
        <f>D37+F37*1.1+G37*1.1</f>
        <v>755.64409030544493</v>
      </c>
      <c r="L36" s="87">
        <f>RANK(K36,K6:K60)</f>
        <v>17</v>
      </c>
    </row>
    <row r="37" spans="1:12" ht="14.1" customHeight="1">
      <c r="A37" s="60"/>
      <c r="B37" s="24">
        <v>0</v>
      </c>
      <c r="C37" s="6">
        <v>0</v>
      </c>
      <c r="D37" s="24">
        <f>SUM(D5/D36)*1000</f>
        <v>755.64409030544493</v>
      </c>
      <c r="E37" s="6"/>
      <c r="F37" s="23">
        <v>0</v>
      </c>
      <c r="G37" s="6">
        <v>0</v>
      </c>
      <c r="H37" s="6"/>
      <c r="I37" s="66"/>
      <c r="J37" s="87"/>
      <c r="K37" s="66"/>
      <c r="L37" s="87"/>
    </row>
    <row r="38" spans="1:12" ht="14.1" customHeight="1">
      <c r="A38" s="72" t="s">
        <v>105</v>
      </c>
      <c r="B38" s="23"/>
      <c r="C38" s="6"/>
      <c r="D38" s="6">
        <v>3095</v>
      </c>
      <c r="E38" s="6"/>
      <c r="F38" s="23"/>
      <c r="G38" s="6"/>
      <c r="H38" s="6"/>
      <c r="I38" s="65">
        <f>B39*1.1+C39*1.1+D39*1.1+F39+G39</f>
        <v>808.91760904684986</v>
      </c>
      <c r="J38" s="87">
        <f>RANK(I38,I6:I60)</f>
        <v>17</v>
      </c>
      <c r="K38" s="65">
        <f>D39+F39*1.1+G39*1.1</f>
        <v>735.37964458804527</v>
      </c>
      <c r="L38" s="87">
        <f>RANK(K38,K6:K60)</f>
        <v>18</v>
      </c>
    </row>
    <row r="39" spans="1:12" ht="14.1" customHeight="1">
      <c r="A39" s="60"/>
      <c r="B39" s="24"/>
      <c r="C39" s="6"/>
      <c r="D39" s="24">
        <f>SUM(D5/D38)*1000</f>
        <v>735.37964458804527</v>
      </c>
      <c r="E39" s="6"/>
      <c r="F39" s="23"/>
      <c r="G39" s="6"/>
      <c r="H39" s="6"/>
      <c r="I39" s="66"/>
      <c r="J39" s="87"/>
      <c r="K39" s="66"/>
      <c r="L39" s="87"/>
    </row>
    <row r="40" spans="1:12" ht="14.1" customHeight="1">
      <c r="A40" s="72" t="s">
        <v>67</v>
      </c>
      <c r="B40" s="23">
        <v>2511</v>
      </c>
      <c r="C40" s="6">
        <v>0</v>
      </c>
      <c r="D40" s="6">
        <v>0</v>
      </c>
      <c r="E40" s="6"/>
      <c r="F40" s="23">
        <v>0</v>
      </c>
      <c r="G40" s="6">
        <v>0</v>
      </c>
      <c r="H40" s="6"/>
      <c r="I40" s="65">
        <f t="shared" ref="I40" si="6">B41*1.1+C41*1.1+D41*1.1+F41+G41</f>
        <v>795.10155316606938</v>
      </c>
      <c r="J40" s="87">
        <f>RANK(I40,I6:I60)</f>
        <v>18</v>
      </c>
      <c r="K40" s="65">
        <f t="shared" ref="K40" si="7">B41+C41+F41*1.1+G41*1.1</f>
        <v>722.81959378733575</v>
      </c>
      <c r="L40" s="87">
        <f>RANK(K40,K6:K60)</f>
        <v>19</v>
      </c>
    </row>
    <row r="41" spans="1:12" ht="14.1" customHeight="1">
      <c r="A41" s="60"/>
      <c r="B41" s="24">
        <f>SUM(B5/B40)*1000</f>
        <v>722.81959378733575</v>
      </c>
      <c r="C41" s="6">
        <v>0</v>
      </c>
      <c r="D41" s="6">
        <v>0</v>
      </c>
      <c r="E41" s="6"/>
      <c r="F41" s="23">
        <v>0</v>
      </c>
      <c r="G41" s="6">
        <v>0</v>
      </c>
      <c r="H41" s="6"/>
      <c r="I41" s="66"/>
      <c r="J41" s="87"/>
      <c r="K41" s="66"/>
      <c r="L41" s="87"/>
    </row>
    <row r="42" spans="1:12" ht="14.1" customHeight="1">
      <c r="A42" s="72" t="s">
        <v>68</v>
      </c>
      <c r="B42" s="23">
        <v>2594</v>
      </c>
      <c r="C42" s="6">
        <v>0</v>
      </c>
      <c r="D42" s="6">
        <v>0</v>
      </c>
      <c r="E42" s="6"/>
      <c r="F42" s="23">
        <v>0</v>
      </c>
      <c r="G42" s="6">
        <v>0</v>
      </c>
      <c r="H42" s="6"/>
      <c r="I42" s="65">
        <f t="shared" ref="I42" si="8">B43*1.1+C43*1.1+D43*1.1+F43+G43</f>
        <v>769.66075558982277</v>
      </c>
      <c r="J42" s="87">
        <f>RANK(I42,I6:I60)</f>
        <v>19</v>
      </c>
      <c r="K42" s="65">
        <f t="shared" ref="K42" si="9">B43+C43+F43*1.1+G43*1.1</f>
        <v>699.69159599074794</v>
      </c>
      <c r="L42" s="87">
        <f>RANK(K42,K6:K60)</f>
        <v>21</v>
      </c>
    </row>
    <row r="43" spans="1:12" ht="14.1" customHeight="1">
      <c r="A43" s="60"/>
      <c r="B43" s="24">
        <f>SUM(B5/B42)*1000</f>
        <v>699.69159599074794</v>
      </c>
      <c r="C43" s="6">
        <v>0</v>
      </c>
      <c r="D43" s="6">
        <v>0</v>
      </c>
      <c r="E43" s="6"/>
      <c r="F43" s="23">
        <v>0</v>
      </c>
      <c r="G43" s="6">
        <v>0</v>
      </c>
      <c r="H43" s="6"/>
      <c r="I43" s="66"/>
      <c r="J43" s="87"/>
      <c r="K43" s="66"/>
      <c r="L43" s="87"/>
    </row>
    <row r="44" spans="1:12" ht="14.1" customHeight="1">
      <c r="A44" s="72" t="s">
        <v>69</v>
      </c>
      <c r="B44" s="23">
        <v>0</v>
      </c>
      <c r="C44" s="6">
        <v>0</v>
      </c>
      <c r="D44" s="6">
        <v>0</v>
      </c>
      <c r="E44" s="6"/>
      <c r="F44" s="23">
        <v>5005</v>
      </c>
      <c r="G44" s="6">
        <v>0</v>
      </c>
      <c r="H44" s="6"/>
      <c r="I44" s="65">
        <f t="shared" ref="I44" si="10">B45*1.1+C45*1.1+D45*1.1+F45+G45</f>
        <v>730.2697302697303</v>
      </c>
      <c r="J44" s="87">
        <f>RANK(I44,I6:I60)</f>
        <v>20</v>
      </c>
      <c r="K44" s="65">
        <f t="shared" ref="K44" si="11">B45+C45+F45*1.1+G45*1.1</f>
        <v>803.29670329670341</v>
      </c>
      <c r="L44" s="87">
        <f>RANK(K44,K6:K60)</f>
        <v>16</v>
      </c>
    </row>
    <row r="45" spans="1:12" ht="14.1" customHeight="1">
      <c r="A45" s="60"/>
      <c r="B45" s="24">
        <v>0</v>
      </c>
      <c r="C45" s="6">
        <v>0</v>
      </c>
      <c r="D45" s="6">
        <v>0</v>
      </c>
      <c r="E45" s="6"/>
      <c r="F45" s="24">
        <f>SUM(F5/F44)*1000</f>
        <v>730.2697302697303</v>
      </c>
      <c r="G45" s="6">
        <v>0</v>
      </c>
      <c r="H45" s="6"/>
      <c r="I45" s="66"/>
      <c r="J45" s="87"/>
      <c r="K45" s="66"/>
      <c r="L45" s="87"/>
    </row>
    <row r="46" spans="1:12" ht="14.1" customHeight="1">
      <c r="A46" s="72" t="s">
        <v>106</v>
      </c>
      <c r="B46" s="23">
        <v>0</v>
      </c>
      <c r="C46" s="6">
        <v>0</v>
      </c>
      <c r="D46" s="6">
        <v>3430</v>
      </c>
      <c r="E46" s="6"/>
      <c r="F46" s="23">
        <v>0</v>
      </c>
      <c r="G46" s="6">
        <v>0</v>
      </c>
      <c r="H46" s="6"/>
      <c r="I46" s="65">
        <f>B47*1.1+C47*1.1+D47*1.1+F47+G47</f>
        <v>729.91253644314872</v>
      </c>
      <c r="J46" s="87">
        <f>RANK(I46,I6:I60)</f>
        <v>21</v>
      </c>
      <c r="K46" s="65">
        <f>D47+F47*1.1+G47*1.1</f>
        <v>663.55685131195332</v>
      </c>
      <c r="L46" s="87">
        <f>RANK(K46,K6:K60)</f>
        <v>22</v>
      </c>
    </row>
    <row r="47" spans="1:12" ht="14.1" customHeight="1">
      <c r="A47" s="60"/>
      <c r="B47" s="24">
        <v>0</v>
      </c>
      <c r="C47" s="6">
        <v>0</v>
      </c>
      <c r="D47" s="24">
        <f>SUM(D5/D46)*1000</f>
        <v>663.55685131195332</v>
      </c>
      <c r="E47" s="6"/>
      <c r="F47" s="23">
        <v>0</v>
      </c>
      <c r="G47" s="6">
        <v>0</v>
      </c>
      <c r="H47" s="6"/>
      <c r="I47" s="66"/>
      <c r="J47" s="87"/>
      <c r="K47" s="66"/>
      <c r="L47" s="87"/>
    </row>
    <row r="48" spans="1:12" ht="14.1" customHeight="1">
      <c r="A48" s="72" t="s">
        <v>107</v>
      </c>
      <c r="B48" s="23">
        <v>0</v>
      </c>
      <c r="C48" s="6">
        <v>0</v>
      </c>
      <c r="D48" s="6">
        <v>3460</v>
      </c>
      <c r="E48" s="6"/>
      <c r="F48" s="23">
        <v>0</v>
      </c>
      <c r="G48" s="6">
        <v>0</v>
      </c>
      <c r="H48" s="6"/>
      <c r="I48" s="65">
        <f>B49*1.1+C49*1.1+D49*1.1+F49+G49</f>
        <v>723.58381502890177</v>
      </c>
      <c r="J48" s="87">
        <f>RANK(I48,I6:I60)</f>
        <v>22</v>
      </c>
      <c r="K48" s="65">
        <f>D49+F49*1.1+G49*1.1</f>
        <v>657.80346820809245</v>
      </c>
      <c r="L48" s="87">
        <f>RANK(K48,K6:K60)</f>
        <v>23</v>
      </c>
    </row>
    <row r="49" spans="1:12" ht="14.1" customHeight="1">
      <c r="A49" s="60"/>
      <c r="B49" s="24">
        <v>0</v>
      </c>
      <c r="C49" s="6">
        <v>0</v>
      </c>
      <c r="D49" s="24">
        <f>SUM(D5/D48)*1000</f>
        <v>657.80346820809245</v>
      </c>
      <c r="E49" s="6"/>
      <c r="F49" s="23">
        <v>0</v>
      </c>
      <c r="G49" s="6">
        <v>0</v>
      </c>
      <c r="H49" s="6"/>
      <c r="I49" s="66"/>
      <c r="J49" s="87"/>
      <c r="K49" s="66"/>
      <c r="L49" s="87"/>
    </row>
    <row r="50" spans="1:12" ht="14.1" customHeight="1">
      <c r="A50" s="72" t="s">
        <v>108</v>
      </c>
      <c r="B50" s="23">
        <v>0</v>
      </c>
      <c r="C50" s="6">
        <v>0</v>
      </c>
      <c r="D50" s="6">
        <v>3743</v>
      </c>
      <c r="E50" s="6"/>
      <c r="F50" s="23">
        <v>0</v>
      </c>
      <c r="G50" s="6">
        <v>0</v>
      </c>
      <c r="H50" s="6"/>
      <c r="I50" s="65">
        <f>B51*1.1+C51*1.1+D51*1.1+F51+G51</f>
        <v>668.87523376970341</v>
      </c>
      <c r="J50" s="87">
        <f>RANK(I50,I6:I60)</f>
        <v>23</v>
      </c>
      <c r="K50" s="65">
        <f>D51+F51*1.1+G51*1.1</f>
        <v>608.068394336094</v>
      </c>
      <c r="L50" s="87">
        <f>RANK(K50,K6:K60)</f>
        <v>24</v>
      </c>
    </row>
    <row r="51" spans="1:12" ht="14.1" customHeight="1">
      <c r="A51" s="60"/>
      <c r="B51" s="24">
        <v>0</v>
      </c>
      <c r="C51" s="6">
        <v>0</v>
      </c>
      <c r="D51" s="24">
        <f>SUM(D5/D50)*1000</f>
        <v>608.068394336094</v>
      </c>
      <c r="E51" s="6"/>
      <c r="F51" s="23">
        <v>0</v>
      </c>
      <c r="G51" s="6">
        <v>0</v>
      </c>
      <c r="H51" s="6"/>
      <c r="I51" s="66"/>
      <c r="J51" s="87"/>
      <c r="K51" s="66"/>
      <c r="L51" s="87"/>
    </row>
    <row r="52" spans="1:12" ht="14.1" customHeight="1">
      <c r="A52" s="72" t="s">
        <v>70</v>
      </c>
      <c r="B52" s="23">
        <v>0</v>
      </c>
      <c r="C52" s="6">
        <v>0</v>
      </c>
      <c r="D52" s="6">
        <v>0</v>
      </c>
      <c r="E52" s="6"/>
      <c r="F52" s="23">
        <v>5586</v>
      </c>
      <c r="G52" s="6">
        <v>0</v>
      </c>
      <c r="H52" s="6"/>
      <c r="I52" s="65">
        <f t="shared" ref="I52:I54" si="12">B53*1.1+C53*1.1+D53*1.1+F53+G53</f>
        <v>654.31435732187617</v>
      </c>
      <c r="J52" s="87">
        <f>RANK(I52,I6:I60)</f>
        <v>24</v>
      </c>
      <c r="K52" s="65">
        <f t="shared" ref="K52" si="13">B53+C53+F53*1.1+G53*1.1</f>
        <v>719.74579305406382</v>
      </c>
      <c r="L52" s="87">
        <f>RANK(K52,K6:K60)</f>
        <v>20</v>
      </c>
    </row>
    <row r="53" spans="1:12" ht="14.1" customHeight="1">
      <c r="A53" s="60"/>
      <c r="B53" s="24">
        <v>0</v>
      </c>
      <c r="C53" s="6">
        <v>0</v>
      </c>
      <c r="D53" s="6">
        <v>0</v>
      </c>
      <c r="E53" s="6"/>
      <c r="F53" s="24">
        <f>SUM(F5/F52)*1000</f>
        <v>654.31435732187617</v>
      </c>
      <c r="G53" s="6">
        <v>0</v>
      </c>
      <c r="H53" s="6"/>
      <c r="I53" s="66"/>
      <c r="J53" s="87"/>
      <c r="K53" s="66"/>
      <c r="L53" s="87"/>
    </row>
    <row r="54" spans="1:12" ht="14.1" customHeight="1">
      <c r="A54" s="72" t="s">
        <v>72</v>
      </c>
      <c r="B54" s="23">
        <v>3884</v>
      </c>
      <c r="C54" s="6">
        <v>0</v>
      </c>
      <c r="D54" s="6">
        <v>0</v>
      </c>
      <c r="E54" s="6"/>
      <c r="F54" s="23">
        <v>0</v>
      </c>
      <c r="G54" s="6">
        <v>0</v>
      </c>
      <c r="H54" s="6"/>
      <c r="I54" s="65">
        <f t="shared" si="12"/>
        <v>514.03192584963961</v>
      </c>
      <c r="J54" s="87">
        <f>RANK(I54,I6:I60)</f>
        <v>25</v>
      </c>
      <c r="K54" s="65">
        <f t="shared" ref="K54" si="14">B55+C55+F55*1.1+G55*1.1</f>
        <v>467.3017507723996</v>
      </c>
      <c r="L54" s="87">
        <f>RANK(K54,K6:K60)</f>
        <v>25</v>
      </c>
    </row>
    <row r="55" spans="1:12" ht="14.1" customHeight="1">
      <c r="A55" s="60"/>
      <c r="B55" s="24">
        <f>SUM(B5/B54)*1000</f>
        <v>467.3017507723996</v>
      </c>
      <c r="C55" s="6">
        <v>0</v>
      </c>
      <c r="D55" s="6">
        <v>0</v>
      </c>
      <c r="E55" s="6"/>
      <c r="F55" s="23">
        <v>0</v>
      </c>
      <c r="G55" s="6">
        <v>0</v>
      </c>
      <c r="H55" s="6"/>
      <c r="I55" s="66"/>
      <c r="J55" s="87"/>
      <c r="K55" s="66"/>
      <c r="L55" s="87"/>
    </row>
    <row r="56" spans="1:12" ht="14.1" customHeight="1">
      <c r="A56" s="60"/>
      <c r="B56" s="23"/>
      <c r="C56" s="6"/>
      <c r="D56" s="6"/>
      <c r="E56" s="6"/>
      <c r="F56" s="23"/>
      <c r="G56" s="6"/>
      <c r="H56" s="6"/>
      <c r="I56" s="66"/>
      <c r="J56" s="91"/>
      <c r="K56" s="66"/>
      <c r="L56" s="91"/>
    </row>
    <row r="57" spans="1:12" ht="14.1" customHeight="1">
      <c r="A57" s="60"/>
      <c r="B57" s="24"/>
      <c r="C57" s="6"/>
      <c r="D57" s="6"/>
      <c r="E57" s="6"/>
      <c r="F57" s="23"/>
      <c r="G57" s="6"/>
      <c r="H57" s="6"/>
      <c r="I57" s="66"/>
      <c r="J57" s="91"/>
      <c r="K57" s="66"/>
      <c r="L57" s="91"/>
    </row>
    <row r="58" spans="1:12" ht="14.1" customHeight="1">
      <c r="A58" s="60"/>
      <c r="B58" s="23"/>
      <c r="C58" s="6"/>
      <c r="D58" s="6"/>
      <c r="E58" s="6"/>
      <c r="F58" s="23"/>
      <c r="G58" s="6"/>
      <c r="H58" s="6"/>
      <c r="I58" s="66"/>
      <c r="J58" s="91"/>
      <c r="K58" s="66"/>
      <c r="L58" s="91"/>
    </row>
    <row r="59" spans="1:12" ht="14.1" customHeight="1">
      <c r="A59" s="60"/>
      <c r="B59" s="24"/>
      <c r="C59" s="6"/>
      <c r="D59" s="6"/>
      <c r="E59" s="6"/>
      <c r="F59" s="23"/>
      <c r="G59" s="6"/>
      <c r="H59" s="6"/>
      <c r="I59" s="66"/>
      <c r="J59" s="91"/>
      <c r="K59" s="66"/>
      <c r="L59" s="91"/>
    </row>
    <row r="60" spans="1:12" ht="14.1" customHeight="1">
      <c r="A60" s="60"/>
      <c r="B60" s="23"/>
      <c r="C60" s="6"/>
      <c r="D60" s="6"/>
      <c r="E60" s="6"/>
      <c r="F60" s="23"/>
      <c r="G60" s="6"/>
      <c r="H60" s="6"/>
      <c r="I60" s="66"/>
      <c r="J60" s="91"/>
      <c r="K60" s="66"/>
      <c r="L60" s="91"/>
    </row>
    <row r="61" spans="1:12" ht="14.1" customHeight="1">
      <c r="A61" s="60"/>
      <c r="B61" s="24"/>
      <c r="C61" s="6"/>
      <c r="D61" s="6"/>
      <c r="E61" s="6"/>
      <c r="F61" s="23"/>
      <c r="G61" s="6"/>
      <c r="H61" s="6"/>
      <c r="I61" s="66"/>
      <c r="J61" s="91"/>
      <c r="K61" s="66"/>
      <c r="L61" s="91"/>
    </row>
    <row r="62" spans="1:12" ht="14.1" customHeight="1">
      <c r="A62" s="34" t="s">
        <v>26</v>
      </c>
      <c r="B62" s="27"/>
      <c r="C62" s="10"/>
      <c r="D62" s="10"/>
      <c r="E62" s="10"/>
      <c r="F62" s="25"/>
      <c r="G62" s="10"/>
      <c r="H62" s="10"/>
      <c r="I62" s="20"/>
      <c r="J62" s="15"/>
      <c r="K62" s="20"/>
      <c r="L62" s="15"/>
    </row>
    <row r="63" spans="1:12" ht="14.1" customHeight="1">
      <c r="A63" s="39" t="s">
        <v>98</v>
      </c>
      <c r="B63" s="27"/>
      <c r="C63" s="10"/>
      <c r="D63" s="10"/>
      <c r="E63" s="10"/>
      <c r="F63" s="25"/>
      <c r="G63" s="10"/>
      <c r="H63" s="10"/>
      <c r="I63" s="20"/>
      <c r="J63" s="15"/>
      <c r="K63" s="20"/>
      <c r="L63" s="15"/>
    </row>
    <row r="64" spans="1:12" ht="14.1" customHeight="1">
      <c r="A64" s="39" t="s">
        <v>97</v>
      </c>
      <c r="B64" s="27"/>
      <c r="C64" s="10"/>
      <c r="D64" s="10"/>
      <c r="E64" s="10"/>
      <c r="F64" s="25"/>
      <c r="G64" s="10"/>
      <c r="H64" s="10"/>
      <c r="I64" s="20"/>
      <c r="J64" s="15"/>
      <c r="K64" s="20"/>
      <c r="L64" s="15"/>
    </row>
    <row r="65" spans="1:2" ht="14.1" customHeight="1">
      <c r="A65" s="86"/>
    </row>
    <row r="66" spans="1:2" ht="14.1" customHeight="1">
      <c r="A66" s="86"/>
      <c r="B66" s="28"/>
    </row>
    <row r="67" spans="1:2" ht="14.1" customHeight="1">
      <c r="A67" s="86"/>
    </row>
    <row r="68" spans="1:2" ht="14.1" customHeight="1">
      <c r="A68" s="86"/>
      <c r="B68" s="28"/>
    </row>
    <row r="69" spans="1:2" ht="14.1" customHeight="1">
      <c r="A69" s="86"/>
    </row>
    <row r="70" spans="1:2" ht="14.1" customHeight="1">
      <c r="A70" s="86"/>
      <c r="B70" s="28"/>
    </row>
    <row r="71" spans="1:2" ht="14.1" customHeight="1"/>
    <row r="72" spans="1:2" ht="14.1" customHeight="1"/>
    <row r="73" spans="1:2" ht="14.1" customHeight="1"/>
    <row r="74" spans="1:2" ht="14.1" customHeight="1"/>
    <row r="75" spans="1:2" ht="14.1" customHeight="1"/>
    <row r="76" spans="1:2" ht="14.1" customHeight="1"/>
    <row r="77" spans="1:2" ht="14.1" customHeight="1"/>
    <row r="78" spans="1:2" ht="14.1" customHeight="1"/>
    <row r="79" spans="1:2" ht="14.1" customHeight="1"/>
    <row r="80" spans="1:2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</sheetData>
  <mergeCells count="148">
    <mergeCell ref="B3:E3"/>
    <mergeCell ref="K48:K49"/>
    <mergeCell ref="A60:A61"/>
    <mergeCell ref="I60:I61"/>
    <mergeCell ref="J60:J61"/>
    <mergeCell ref="K60:K61"/>
    <mergeCell ref="L60:L61"/>
    <mergeCell ref="A56:A57"/>
    <mergeCell ref="I56:I57"/>
    <mergeCell ref="J56:J57"/>
    <mergeCell ref="K56:K57"/>
    <mergeCell ref="L56:L57"/>
    <mergeCell ref="A58:A59"/>
    <mergeCell ref="I58:I59"/>
    <mergeCell ref="J58:J59"/>
    <mergeCell ref="K58:K59"/>
    <mergeCell ref="L58:L59"/>
    <mergeCell ref="I38:I39"/>
    <mergeCell ref="J38:J39"/>
    <mergeCell ref="K38:K39"/>
    <mergeCell ref="L38:L39"/>
    <mergeCell ref="L48:L49"/>
    <mergeCell ref="A50:A51"/>
    <mergeCell ref="I50:I51"/>
    <mergeCell ref="J50:J51"/>
    <mergeCell ref="K50:K51"/>
    <mergeCell ref="L50:L51"/>
    <mergeCell ref="A38:A39"/>
    <mergeCell ref="A46:A47"/>
    <mergeCell ref="I46:I47"/>
    <mergeCell ref="J46:J47"/>
    <mergeCell ref="K46:K47"/>
    <mergeCell ref="L46:L47"/>
    <mergeCell ref="A48:A49"/>
    <mergeCell ref="I48:I49"/>
    <mergeCell ref="J48:J49"/>
    <mergeCell ref="I44:I45"/>
    <mergeCell ref="I42:I43"/>
    <mergeCell ref="I36:I37"/>
    <mergeCell ref="J36:J37"/>
    <mergeCell ref="K36:K37"/>
    <mergeCell ref="L36:L37"/>
    <mergeCell ref="A20:A21"/>
    <mergeCell ref="I20:I21"/>
    <mergeCell ref="J20:J21"/>
    <mergeCell ref="K20:K21"/>
    <mergeCell ref="L20:L21"/>
    <mergeCell ref="I34:I35"/>
    <mergeCell ref="J34:J35"/>
    <mergeCell ref="K34:K35"/>
    <mergeCell ref="L34:L35"/>
    <mergeCell ref="J22:J23"/>
    <mergeCell ref="I30:I31"/>
    <mergeCell ref="I54:I55"/>
    <mergeCell ref="K54:K55"/>
    <mergeCell ref="I22:I23"/>
    <mergeCell ref="L44:L45"/>
    <mergeCell ref="L28:L29"/>
    <mergeCell ref="A52:A53"/>
    <mergeCell ref="I52:I53"/>
    <mergeCell ref="J52:J53"/>
    <mergeCell ref="K52:K53"/>
    <mergeCell ref="L52:L53"/>
    <mergeCell ref="I24:I25"/>
    <mergeCell ref="J24:J25"/>
    <mergeCell ref="K24:K25"/>
    <mergeCell ref="L24:L25"/>
    <mergeCell ref="A42:A43"/>
    <mergeCell ref="A30:A31"/>
    <mergeCell ref="K26:K27"/>
    <mergeCell ref="K40:K41"/>
    <mergeCell ref="I32:I33"/>
    <mergeCell ref="K22:K23"/>
    <mergeCell ref="K32:K33"/>
    <mergeCell ref="I26:I27"/>
    <mergeCell ref="I40:I41"/>
    <mergeCell ref="J30:J31"/>
    <mergeCell ref="A6:A7"/>
    <mergeCell ref="A12:A13"/>
    <mergeCell ref="A10:A11"/>
    <mergeCell ref="A16:A17"/>
    <mergeCell ref="I28:I29"/>
    <mergeCell ref="J28:J29"/>
    <mergeCell ref="K28:K29"/>
    <mergeCell ref="K6:K7"/>
    <mergeCell ref="K12:K13"/>
    <mergeCell ref="K10:K11"/>
    <mergeCell ref="K16:K17"/>
    <mergeCell ref="K8:K9"/>
    <mergeCell ref="J6:J7"/>
    <mergeCell ref="J12:J13"/>
    <mergeCell ref="I10:I11"/>
    <mergeCell ref="I16:I17"/>
    <mergeCell ref="I8:I9"/>
    <mergeCell ref="I6:I7"/>
    <mergeCell ref="I14:I15"/>
    <mergeCell ref="A18:A19"/>
    <mergeCell ref="I18:I19"/>
    <mergeCell ref="J18:J19"/>
    <mergeCell ref="K18:K19"/>
    <mergeCell ref="L16:L17"/>
    <mergeCell ref="L26:L27"/>
    <mergeCell ref="L8:L9"/>
    <mergeCell ref="L40:L41"/>
    <mergeCell ref="L14:L15"/>
    <mergeCell ref="J54:J55"/>
    <mergeCell ref="J32:J33"/>
    <mergeCell ref="J44:J45"/>
    <mergeCell ref="L30:L31"/>
    <mergeCell ref="L22:L23"/>
    <mergeCell ref="L54:L55"/>
    <mergeCell ref="L32:L33"/>
    <mergeCell ref="J10:J11"/>
    <mergeCell ref="J16:J17"/>
    <mergeCell ref="J26:J27"/>
    <mergeCell ref="J8:J9"/>
    <mergeCell ref="J40:J41"/>
    <mergeCell ref="K14:K15"/>
    <mergeCell ref="K42:K43"/>
    <mergeCell ref="K30:K31"/>
    <mergeCell ref="L42:L43"/>
    <mergeCell ref="J14:J15"/>
    <mergeCell ref="J42:J43"/>
    <mergeCell ref="L18:L19"/>
    <mergeCell ref="A1:L1"/>
    <mergeCell ref="I3:J3"/>
    <mergeCell ref="K3:L3"/>
    <mergeCell ref="A69:A70"/>
    <mergeCell ref="F3:H3"/>
    <mergeCell ref="A22:A23"/>
    <mergeCell ref="A54:A55"/>
    <mergeCell ref="A32:A33"/>
    <mergeCell ref="A44:A45"/>
    <mergeCell ref="A65:A66"/>
    <mergeCell ref="A67:A68"/>
    <mergeCell ref="A28:A29"/>
    <mergeCell ref="A24:A25"/>
    <mergeCell ref="A34:A35"/>
    <mergeCell ref="A36:A37"/>
    <mergeCell ref="A26:A27"/>
    <mergeCell ref="A8:A9"/>
    <mergeCell ref="A40:A41"/>
    <mergeCell ref="A14:A15"/>
    <mergeCell ref="I12:I13"/>
    <mergeCell ref="L6:L7"/>
    <mergeCell ref="L12:L13"/>
    <mergeCell ref="K44:K45"/>
    <mergeCell ref="L10:L1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L25" sqref="L25"/>
    </sheetView>
  </sheetViews>
  <sheetFormatPr defaultRowHeight="13.5"/>
  <cols>
    <col min="1" max="8" width="9" style="1"/>
    <col min="9" max="9" width="9" style="21"/>
    <col min="10" max="10" width="9" style="17"/>
    <col min="11" max="16384" width="9" style="1"/>
  </cols>
  <sheetData>
    <row r="1" spans="1:12" ht="31.5">
      <c r="A1" s="96" t="s">
        <v>24</v>
      </c>
      <c r="B1" s="97"/>
      <c r="C1" s="97"/>
      <c r="D1" s="97"/>
      <c r="E1" s="97"/>
      <c r="F1" s="97"/>
      <c r="G1" s="97"/>
      <c r="H1" s="97"/>
      <c r="I1" s="97"/>
      <c r="J1" s="97"/>
      <c r="K1" s="33"/>
      <c r="L1" s="33"/>
    </row>
    <row r="2" spans="1:12" s="21" customFormat="1" ht="14.1" customHeight="1">
      <c r="A2" s="11" t="s">
        <v>19</v>
      </c>
      <c r="B2" s="88" t="s">
        <v>0</v>
      </c>
      <c r="C2" s="89"/>
      <c r="D2" s="89"/>
      <c r="E2" s="90"/>
      <c r="F2" s="79" t="s">
        <v>14</v>
      </c>
      <c r="G2" s="80"/>
      <c r="H2" s="80"/>
      <c r="I2" s="83" t="s">
        <v>15</v>
      </c>
      <c r="J2" s="84"/>
    </row>
    <row r="3" spans="1:12" ht="14.1" customHeight="1">
      <c r="A3" s="11" t="s">
        <v>20</v>
      </c>
      <c r="B3" s="44" t="s">
        <v>7</v>
      </c>
      <c r="C3" s="45" t="s">
        <v>8</v>
      </c>
      <c r="D3" s="45" t="s">
        <v>9</v>
      </c>
      <c r="E3" s="45"/>
      <c r="F3" s="44" t="s">
        <v>10</v>
      </c>
      <c r="G3" s="45" t="s">
        <v>11</v>
      </c>
      <c r="H3" s="45" t="s">
        <v>12</v>
      </c>
      <c r="I3" s="12" t="s">
        <v>2</v>
      </c>
      <c r="J3" s="11" t="s">
        <v>3</v>
      </c>
    </row>
    <row r="4" spans="1:12" s="2" customFormat="1" ht="14.1" customHeight="1">
      <c r="A4" s="13" t="s">
        <v>1</v>
      </c>
      <c r="B4" s="13">
        <v>1852</v>
      </c>
      <c r="C4" s="13">
        <v>1978</v>
      </c>
      <c r="D4" s="13">
        <v>1940</v>
      </c>
      <c r="E4" s="43"/>
      <c r="F4" s="13">
        <v>2846</v>
      </c>
      <c r="G4" s="13">
        <v>10138</v>
      </c>
      <c r="H4" s="13"/>
      <c r="I4" s="13"/>
      <c r="J4" s="29"/>
    </row>
    <row r="5" spans="1:12" ht="14.1" customHeight="1">
      <c r="A5" s="72" t="s">
        <v>74</v>
      </c>
      <c r="B5" s="5">
        <v>2047</v>
      </c>
      <c r="C5" s="5">
        <v>1978</v>
      </c>
      <c r="D5" s="5">
        <v>1940</v>
      </c>
      <c r="E5" s="6"/>
      <c r="F5" s="5">
        <v>6054</v>
      </c>
      <c r="G5" s="5">
        <v>0</v>
      </c>
      <c r="H5" s="5"/>
      <c r="I5" s="94">
        <f>C6+D6+F6</f>
        <v>2470.1024116286753</v>
      </c>
      <c r="J5" s="100">
        <f>RANK(I5,I5:I33)</f>
        <v>1</v>
      </c>
    </row>
    <row r="6" spans="1:12" ht="14.1" customHeight="1">
      <c r="A6" s="60"/>
      <c r="B6" s="36">
        <f>SUM(B4/B5)*1000</f>
        <v>904.73864191499752</v>
      </c>
      <c r="C6" s="30">
        <f>SUM(C4/C5)*1000</f>
        <v>1000</v>
      </c>
      <c r="D6" s="42">
        <f>SUM(D4/D5)*1000</f>
        <v>1000</v>
      </c>
      <c r="E6" s="6"/>
      <c r="F6" s="9">
        <f>SUM(F4/F5)*1000</f>
        <v>470.10241162867527</v>
      </c>
      <c r="G6" s="5">
        <v>0</v>
      </c>
      <c r="H6" s="5"/>
      <c r="I6" s="95"/>
      <c r="J6" s="101"/>
    </row>
    <row r="7" spans="1:12" ht="14.1" customHeight="1">
      <c r="A7" s="72" t="s">
        <v>76</v>
      </c>
      <c r="B7" s="5">
        <v>2882</v>
      </c>
      <c r="C7" s="5">
        <v>2677</v>
      </c>
      <c r="D7" s="5">
        <v>2429</v>
      </c>
      <c r="E7" s="6"/>
      <c r="F7" s="5">
        <v>5632</v>
      </c>
      <c r="G7" s="5">
        <v>0</v>
      </c>
      <c r="H7" s="5"/>
      <c r="I7" s="94">
        <f>C8+D8+F8</f>
        <v>2042.8961035688662</v>
      </c>
      <c r="J7" s="100">
        <f>RANK(I7,I5:I33)</f>
        <v>2</v>
      </c>
    </row>
    <row r="8" spans="1:12" ht="14.1" customHeight="1">
      <c r="A8" s="60"/>
      <c r="B8" s="36">
        <f>SUM(B4/B7)*1000</f>
        <v>642.60929909784875</v>
      </c>
      <c r="C8" s="30">
        <f>SUM(C4/C7)*1000</f>
        <v>738.88681359731049</v>
      </c>
      <c r="D8" s="42">
        <f>SUM(D4/D7)*1000</f>
        <v>798.68258542610124</v>
      </c>
      <c r="E8" s="6"/>
      <c r="F8" s="9">
        <f>SUM(F4/F7)*1000</f>
        <v>505.32670454545456</v>
      </c>
      <c r="G8" s="5">
        <v>0</v>
      </c>
      <c r="H8" s="5"/>
      <c r="I8" s="95"/>
      <c r="J8" s="101"/>
    </row>
    <row r="9" spans="1:12" ht="14.1" customHeight="1">
      <c r="A9" s="72" t="s">
        <v>91</v>
      </c>
      <c r="B9" s="5">
        <v>0</v>
      </c>
      <c r="C9" s="5">
        <v>2339</v>
      </c>
      <c r="D9" s="5">
        <v>2717</v>
      </c>
      <c r="E9" s="6"/>
      <c r="F9" s="5">
        <v>0</v>
      </c>
      <c r="G9" s="5">
        <v>0</v>
      </c>
      <c r="H9" s="5"/>
      <c r="I9" s="94">
        <f>C10+D10</f>
        <v>1559.6833579777258</v>
      </c>
      <c r="J9" s="100">
        <f>RANK(I9,I5:I33)</f>
        <v>3</v>
      </c>
    </row>
    <row r="10" spans="1:12" ht="14.1" customHeight="1">
      <c r="A10" s="60"/>
      <c r="B10" s="9">
        <v>0</v>
      </c>
      <c r="C10" s="30">
        <f>SUM(C4/C9)*1000</f>
        <v>845.66053869174857</v>
      </c>
      <c r="D10" s="42">
        <f>SUM(D4/D9)*1000</f>
        <v>714.02281928597722</v>
      </c>
      <c r="E10" s="6"/>
      <c r="F10" s="5">
        <v>0</v>
      </c>
      <c r="G10" s="5">
        <v>0</v>
      </c>
      <c r="H10" s="5"/>
      <c r="I10" s="95"/>
      <c r="J10" s="101"/>
    </row>
    <row r="11" spans="1:12" ht="14.1" customHeight="1">
      <c r="A11" s="72" t="s">
        <v>79</v>
      </c>
      <c r="B11" s="5">
        <v>2689</v>
      </c>
      <c r="C11" s="5">
        <v>0</v>
      </c>
      <c r="D11" s="5">
        <v>2357</v>
      </c>
      <c r="E11" s="6"/>
      <c r="F11" s="5">
        <v>0</v>
      </c>
      <c r="G11" s="5">
        <v>0</v>
      </c>
      <c r="H11" s="5"/>
      <c r="I11" s="94">
        <f>B12+D12</f>
        <v>1511.8120572618407</v>
      </c>
      <c r="J11" s="100">
        <f>RANK(I11,I5:I33)</f>
        <v>4</v>
      </c>
    </row>
    <row r="12" spans="1:12" ht="14.1" customHeight="1">
      <c r="A12" s="60"/>
      <c r="B12" s="9">
        <f>SUM(B4/B11)*1000</f>
        <v>688.7318705838602</v>
      </c>
      <c r="C12" s="5">
        <v>0</v>
      </c>
      <c r="D12" s="42">
        <f>SUM(D4/D11)*1000</f>
        <v>823.08018667798046</v>
      </c>
      <c r="E12" s="6"/>
      <c r="F12" s="5">
        <v>0</v>
      </c>
      <c r="G12" s="5">
        <v>0</v>
      </c>
      <c r="H12" s="5"/>
      <c r="I12" s="95"/>
      <c r="J12" s="101"/>
    </row>
    <row r="13" spans="1:12" ht="14.1" customHeight="1">
      <c r="A13" s="72" t="s">
        <v>99</v>
      </c>
      <c r="B13" s="5">
        <v>0</v>
      </c>
      <c r="C13" s="5">
        <v>0</v>
      </c>
      <c r="D13" s="5">
        <v>0</v>
      </c>
      <c r="E13" s="6"/>
      <c r="F13" s="5">
        <v>0</v>
      </c>
      <c r="G13" s="5">
        <v>10138</v>
      </c>
      <c r="H13" s="5"/>
      <c r="I13" s="94">
        <f>B14+C14+F14+G14</f>
        <v>1000</v>
      </c>
      <c r="J13" s="100">
        <f>RANK(I13,I5:I33)</f>
        <v>5</v>
      </c>
    </row>
    <row r="14" spans="1:12" ht="14.1" customHeight="1">
      <c r="A14" s="60"/>
      <c r="B14" s="9">
        <v>0</v>
      </c>
      <c r="C14" s="5">
        <v>0</v>
      </c>
      <c r="D14" s="5">
        <v>0</v>
      </c>
      <c r="E14" s="6"/>
      <c r="F14" s="5">
        <v>0</v>
      </c>
      <c r="G14" s="38">
        <f>SUM(G4/G13)*1000</f>
        <v>1000</v>
      </c>
      <c r="H14" s="5"/>
      <c r="I14" s="95"/>
      <c r="J14" s="101"/>
    </row>
    <row r="15" spans="1:12" ht="14.1" customHeight="1">
      <c r="A15" s="72" t="s">
        <v>111</v>
      </c>
      <c r="B15" s="5">
        <v>0</v>
      </c>
      <c r="C15" s="5">
        <v>0</v>
      </c>
      <c r="D15" s="5">
        <v>2432</v>
      </c>
      <c r="E15" s="6"/>
      <c r="F15" s="5"/>
      <c r="G15" s="5"/>
      <c r="H15" s="5"/>
      <c r="I15" s="94">
        <f>D16</f>
        <v>797.6973684210526</v>
      </c>
      <c r="J15" s="92">
        <f>RANK(I15,I5:I35)</f>
        <v>6</v>
      </c>
    </row>
    <row r="16" spans="1:12" ht="14.1" customHeight="1">
      <c r="A16" s="60"/>
      <c r="B16" s="9">
        <v>0</v>
      </c>
      <c r="C16" s="5">
        <v>0</v>
      </c>
      <c r="D16" s="42">
        <f>SUM(D4/D15)*1000</f>
        <v>797.6973684210526</v>
      </c>
      <c r="E16" s="6"/>
      <c r="F16" s="5"/>
      <c r="G16" s="5"/>
      <c r="H16" s="5"/>
      <c r="I16" s="95"/>
      <c r="J16" s="93"/>
    </row>
    <row r="17" spans="1:10" ht="14.1" customHeight="1">
      <c r="A17" s="72" t="s">
        <v>78</v>
      </c>
      <c r="B17" s="5">
        <v>2363</v>
      </c>
      <c r="C17" s="5">
        <v>0</v>
      </c>
      <c r="D17" s="5">
        <v>0</v>
      </c>
      <c r="E17" s="6"/>
      <c r="F17" s="5">
        <v>0</v>
      </c>
      <c r="G17" s="5">
        <v>0</v>
      </c>
      <c r="H17" s="5"/>
      <c r="I17" s="94">
        <f t="shared" ref="I17" si="0">B18+C18+F18+G18</f>
        <v>783.74947101142607</v>
      </c>
      <c r="J17" s="92">
        <f>RANK(I17,I5:I33)</f>
        <v>7</v>
      </c>
    </row>
    <row r="18" spans="1:10" ht="14.1" customHeight="1">
      <c r="A18" s="60"/>
      <c r="B18" s="9">
        <f>SUM(B4/B17)*1000</f>
        <v>783.74947101142607</v>
      </c>
      <c r="C18" s="5">
        <v>0</v>
      </c>
      <c r="D18" s="5">
        <v>0</v>
      </c>
      <c r="E18" s="6"/>
      <c r="F18" s="5">
        <v>0</v>
      </c>
      <c r="G18" s="5">
        <v>0</v>
      </c>
      <c r="H18" s="5"/>
      <c r="I18" s="95"/>
      <c r="J18" s="93"/>
    </row>
    <row r="19" spans="1:10" ht="14.1" customHeight="1">
      <c r="A19" s="72" t="s">
        <v>112</v>
      </c>
      <c r="B19" s="6">
        <v>0</v>
      </c>
      <c r="C19" s="6">
        <v>0</v>
      </c>
      <c r="D19" s="6">
        <v>2736</v>
      </c>
      <c r="E19" s="6"/>
      <c r="F19" s="6"/>
      <c r="G19" s="6"/>
      <c r="H19" s="6"/>
      <c r="I19" s="94">
        <f>D20</f>
        <v>709.06432748538009</v>
      </c>
      <c r="J19" s="92">
        <f>RANK(I19,I5:I37)</f>
        <v>8</v>
      </c>
    </row>
    <row r="20" spans="1:10" ht="14.1" customHeight="1">
      <c r="A20" s="60"/>
      <c r="B20" s="38">
        <v>0</v>
      </c>
      <c r="C20" s="6">
        <v>0</v>
      </c>
      <c r="D20" s="42">
        <f>SUM(D4/D19)*1000</f>
        <v>709.06432748538009</v>
      </c>
      <c r="E20" s="6"/>
      <c r="F20" s="6"/>
      <c r="G20" s="6"/>
      <c r="H20" s="6"/>
      <c r="I20" s="95"/>
      <c r="J20" s="93"/>
    </row>
    <row r="21" spans="1:10" ht="14.1" customHeight="1">
      <c r="A21" s="72" t="s">
        <v>75</v>
      </c>
      <c r="B21" s="5">
        <v>1852</v>
      </c>
      <c r="C21" s="5">
        <v>0</v>
      </c>
      <c r="D21" s="5">
        <v>0</v>
      </c>
      <c r="E21" s="6"/>
      <c r="F21" s="5">
        <v>2846</v>
      </c>
      <c r="G21" s="5">
        <v>0</v>
      </c>
      <c r="H21" s="5"/>
      <c r="I21" s="98" t="s">
        <v>113</v>
      </c>
      <c r="J21" s="98" t="s">
        <v>114</v>
      </c>
    </row>
    <row r="22" spans="1:10" ht="14.1" customHeight="1">
      <c r="A22" s="60"/>
      <c r="B22" s="9">
        <f>SUM(B4/B21)*1000</f>
        <v>1000</v>
      </c>
      <c r="C22" s="5">
        <v>0</v>
      </c>
      <c r="D22" s="5">
        <v>0</v>
      </c>
      <c r="E22" s="6"/>
      <c r="F22" s="9">
        <f>SUM(F4/F21)*1000</f>
        <v>1000</v>
      </c>
      <c r="G22" s="5">
        <v>0</v>
      </c>
      <c r="H22" s="5"/>
      <c r="I22" s="99"/>
      <c r="J22" s="102"/>
    </row>
    <row r="23" spans="1:10" ht="14.1" customHeight="1">
      <c r="A23" s="72" t="s">
        <v>77</v>
      </c>
      <c r="B23" s="5">
        <v>2892</v>
      </c>
      <c r="C23" s="5">
        <v>0</v>
      </c>
      <c r="D23" s="5">
        <v>0</v>
      </c>
      <c r="E23" s="6"/>
      <c r="F23" s="5">
        <v>4872</v>
      </c>
      <c r="G23" s="5">
        <v>0</v>
      </c>
      <c r="H23" s="5"/>
      <c r="I23" s="98" t="s">
        <v>113</v>
      </c>
      <c r="J23" s="98" t="s">
        <v>114</v>
      </c>
    </row>
    <row r="24" spans="1:10" ht="14.1" customHeight="1">
      <c r="A24" s="60"/>
      <c r="B24" s="9">
        <f>SUM(B4/B23)*1000</f>
        <v>640.38727524204694</v>
      </c>
      <c r="C24" s="5">
        <v>0</v>
      </c>
      <c r="D24" s="5">
        <v>0</v>
      </c>
      <c r="E24" s="6"/>
      <c r="F24" s="9">
        <f>SUM(F4/F23)*1000</f>
        <v>584.15435139573071</v>
      </c>
      <c r="G24" s="5">
        <v>0</v>
      </c>
      <c r="H24" s="5"/>
      <c r="I24" s="99"/>
      <c r="J24" s="102"/>
    </row>
    <row r="25" spans="1:10" ht="14.1" customHeight="1">
      <c r="A25" s="60"/>
      <c r="B25" s="6"/>
      <c r="C25" s="6"/>
      <c r="D25" s="6"/>
      <c r="E25" s="6"/>
      <c r="F25" s="6"/>
      <c r="G25" s="6"/>
      <c r="H25" s="6"/>
      <c r="I25" s="94"/>
      <c r="J25" s="92"/>
    </row>
    <row r="26" spans="1:10" ht="14.1" customHeight="1">
      <c r="A26" s="60"/>
      <c r="B26" s="38"/>
      <c r="C26" s="6"/>
      <c r="D26" s="6"/>
      <c r="E26" s="6"/>
      <c r="F26" s="6"/>
      <c r="G26" s="6"/>
      <c r="H26" s="6"/>
      <c r="I26" s="95"/>
      <c r="J26" s="93"/>
    </row>
    <row r="27" spans="1:10" ht="14.1" customHeight="1">
      <c r="A27" s="60"/>
      <c r="B27" s="6"/>
      <c r="C27" s="6"/>
      <c r="D27" s="6"/>
      <c r="E27" s="6"/>
      <c r="F27" s="6"/>
      <c r="G27" s="6"/>
      <c r="H27" s="6"/>
      <c r="I27" s="94"/>
      <c r="J27" s="92"/>
    </row>
    <row r="28" spans="1:10" ht="14.1" customHeight="1">
      <c r="A28" s="60"/>
      <c r="B28" s="38"/>
      <c r="C28" s="6"/>
      <c r="D28" s="6"/>
      <c r="E28" s="6"/>
      <c r="F28" s="6"/>
      <c r="G28" s="6"/>
      <c r="H28" s="6"/>
      <c r="I28" s="95"/>
      <c r="J28" s="93"/>
    </row>
    <row r="29" spans="1:10" ht="14.1" customHeight="1">
      <c r="A29" s="60"/>
      <c r="B29" s="6"/>
      <c r="C29" s="6"/>
      <c r="D29" s="6"/>
      <c r="E29" s="6"/>
      <c r="F29" s="6"/>
      <c r="G29" s="6"/>
      <c r="H29" s="6"/>
      <c r="I29" s="94"/>
      <c r="J29" s="92"/>
    </row>
    <row r="30" spans="1:10" ht="14.1" customHeight="1">
      <c r="A30" s="60"/>
      <c r="B30" s="38"/>
      <c r="C30" s="6"/>
      <c r="D30" s="6"/>
      <c r="E30" s="6"/>
      <c r="F30" s="6"/>
      <c r="G30" s="6"/>
      <c r="H30" s="6"/>
      <c r="I30" s="95"/>
      <c r="J30" s="93"/>
    </row>
    <row r="31" spans="1:10" ht="14.1" customHeight="1">
      <c r="A31" s="60"/>
      <c r="B31" s="6"/>
      <c r="C31" s="6"/>
      <c r="D31" s="6"/>
      <c r="E31" s="6"/>
      <c r="F31" s="6"/>
      <c r="G31" s="6"/>
      <c r="H31" s="6"/>
      <c r="I31" s="94"/>
      <c r="J31" s="92"/>
    </row>
    <row r="32" spans="1:10" ht="14.1" customHeight="1">
      <c r="A32" s="60"/>
      <c r="B32" s="38"/>
      <c r="C32" s="6"/>
      <c r="D32" s="6"/>
      <c r="E32" s="6"/>
      <c r="F32" s="6"/>
      <c r="G32" s="6"/>
      <c r="H32" s="6"/>
      <c r="I32" s="95"/>
      <c r="J32" s="93"/>
    </row>
    <row r="33" spans="1:10" ht="14.1" customHeight="1">
      <c r="A33" s="60"/>
      <c r="B33" s="6"/>
      <c r="C33" s="6"/>
      <c r="D33" s="6"/>
      <c r="E33" s="6"/>
      <c r="F33" s="6"/>
      <c r="G33" s="6"/>
      <c r="H33" s="6"/>
      <c r="I33" s="94"/>
      <c r="J33" s="92"/>
    </row>
    <row r="34" spans="1:10" ht="14.1" customHeight="1">
      <c r="A34" s="60"/>
      <c r="B34" s="38"/>
      <c r="C34" s="6"/>
      <c r="D34" s="6"/>
      <c r="E34" s="6"/>
      <c r="F34" s="6"/>
      <c r="G34" s="6"/>
      <c r="H34" s="6"/>
      <c r="I34" s="95"/>
      <c r="J34" s="93"/>
    </row>
    <row r="35" spans="1:10" ht="14.1" customHeight="1">
      <c r="A35" s="34" t="s">
        <v>101</v>
      </c>
      <c r="B35" s="40"/>
      <c r="C35" s="10"/>
      <c r="D35" s="10"/>
      <c r="E35" s="10"/>
      <c r="F35" s="10"/>
      <c r="G35" s="10"/>
      <c r="H35" s="10"/>
      <c r="I35" s="20"/>
      <c r="J35" s="41"/>
    </row>
    <row r="37" spans="1:10">
      <c r="A37" s="4"/>
      <c r="B37" s="3"/>
    </row>
    <row r="38" spans="1:10">
      <c r="A38" s="86"/>
    </row>
    <row r="39" spans="1:10">
      <c r="A39" s="86"/>
      <c r="B39" s="3"/>
    </row>
    <row r="40" spans="1:10">
      <c r="A40" s="86"/>
    </row>
    <row r="41" spans="1:10">
      <c r="A41" s="86"/>
      <c r="B41" s="3"/>
    </row>
    <row r="42" spans="1:10">
      <c r="A42" s="86"/>
    </row>
    <row r="43" spans="1:10">
      <c r="A43" s="86"/>
      <c r="B43" s="3"/>
    </row>
  </sheetData>
  <mergeCells count="52">
    <mergeCell ref="A38:A39"/>
    <mergeCell ref="A40:A41"/>
    <mergeCell ref="A42:A43"/>
    <mergeCell ref="I23:I24"/>
    <mergeCell ref="J13:J14"/>
    <mergeCell ref="J15:J16"/>
    <mergeCell ref="A17:A18"/>
    <mergeCell ref="A19:A20"/>
    <mergeCell ref="I19:I20"/>
    <mergeCell ref="J19:J20"/>
    <mergeCell ref="I17:I18"/>
    <mergeCell ref="A25:A26"/>
    <mergeCell ref="I25:I26"/>
    <mergeCell ref="J25:J26"/>
    <mergeCell ref="A27:A28"/>
    <mergeCell ref="I27:I28"/>
    <mergeCell ref="I15:I16"/>
    <mergeCell ref="A13:A14"/>
    <mergeCell ref="A15:A16"/>
    <mergeCell ref="A11:A12"/>
    <mergeCell ref="I11:I12"/>
    <mergeCell ref="J11:J12"/>
    <mergeCell ref="J7:J8"/>
    <mergeCell ref="J9:J10"/>
    <mergeCell ref="I9:I10"/>
    <mergeCell ref="I13:I14"/>
    <mergeCell ref="A7:A8"/>
    <mergeCell ref="A23:A24"/>
    <mergeCell ref="A9:A10"/>
    <mergeCell ref="A1:J1"/>
    <mergeCell ref="F2:H2"/>
    <mergeCell ref="I2:J2"/>
    <mergeCell ref="A21:A22"/>
    <mergeCell ref="I21:I22"/>
    <mergeCell ref="A5:A6"/>
    <mergeCell ref="I5:I6"/>
    <mergeCell ref="J5:J6"/>
    <mergeCell ref="B2:E2"/>
    <mergeCell ref="I7:I8"/>
    <mergeCell ref="J23:J24"/>
    <mergeCell ref="J21:J22"/>
    <mergeCell ref="J17:J18"/>
    <mergeCell ref="J27:J28"/>
    <mergeCell ref="A33:A34"/>
    <mergeCell ref="I33:I34"/>
    <mergeCell ref="J33:J34"/>
    <mergeCell ref="A29:A30"/>
    <mergeCell ref="I29:I30"/>
    <mergeCell ref="J29:J30"/>
    <mergeCell ref="A31:A32"/>
    <mergeCell ref="I31:I32"/>
    <mergeCell ref="J31:J3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L21" sqref="L21"/>
    </sheetView>
  </sheetViews>
  <sheetFormatPr defaultRowHeight="16.5"/>
  <sheetData>
    <row r="1" spans="1:10" s="1" customFormat="1" ht="31.5">
      <c r="A1" s="96" t="s">
        <v>25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s="1" customFormat="1" ht="14.1" customHeight="1">
      <c r="A2" s="11" t="s">
        <v>18</v>
      </c>
      <c r="B2" s="88" t="s">
        <v>0</v>
      </c>
      <c r="C2" s="89"/>
      <c r="D2" s="89"/>
      <c r="E2" s="90"/>
      <c r="F2" s="79" t="s">
        <v>13</v>
      </c>
      <c r="G2" s="80"/>
      <c r="H2" s="80"/>
      <c r="I2" s="83" t="s">
        <v>15</v>
      </c>
      <c r="J2" s="84"/>
    </row>
    <row r="3" spans="1:10" s="1" customFormat="1" ht="14.1" customHeight="1">
      <c r="A3" s="12" t="s">
        <v>21</v>
      </c>
      <c r="B3" s="44" t="s">
        <v>7</v>
      </c>
      <c r="C3" s="45" t="s">
        <v>8</v>
      </c>
      <c r="D3" s="45" t="s">
        <v>9</v>
      </c>
      <c r="E3" s="45"/>
      <c r="F3" s="44" t="s">
        <v>10</v>
      </c>
      <c r="G3" s="45" t="s">
        <v>11</v>
      </c>
      <c r="H3" s="45" t="s">
        <v>12</v>
      </c>
      <c r="I3" s="12" t="s">
        <v>2</v>
      </c>
      <c r="J3" s="11" t="s">
        <v>3</v>
      </c>
    </row>
    <row r="4" spans="1:10" s="2" customFormat="1" ht="14.1" customHeight="1">
      <c r="A4" s="14" t="s">
        <v>1</v>
      </c>
      <c r="B4" s="14">
        <v>1978</v>
      </c>
      <c r="C4" s="14">
        <v>2281</v>
      </c>
      <c r="D4" s="14">
        <v>2204</v>
      </c>
      <c r="E4" s="18"/>
      <c r="F4" s="14">
        <v>4210</v>
      </c>
      <c r="G4" s="14">
        <v>7985</v>
      </c>
      <c r="H4" s="14"/>
      <c r="I4" s="13"/>
      <c r="J4" s="29"/>
    </row>
    <row r="5" spans="1:10" s="1" customFormat="1" ht="14.1" customHeight="1">
      <c r="A5" s="106" t="s">
        <v>83</v>
      </c>
      <c r="B5" s="6">
        <v>1978</v>
      </c>
      <c r="C5" s="6">
        <v>0</v>
      </c>
      <c r="D5" s="6">
        <v>2331</v>
      </c>
      <c r="E5" s="6"/>
      <c r="F5" s="6">
        <v>0</v>
      </c>
      <c r="G5" s="6">
        <v>7985</v>
      </c>
      <c r="H5" s="6"/>
      <c r="I5" s="94">
        <f>B6+D6+G6</f>
        <v>2945.5169455169453</v>
      </c>
      <c r="J5" s="100">
        <f>RANK(I5,I5:I43)</f>
        <v>1</v>
      </c>
    </row>
    <row r="6" spans="1:10" s="1" customFormat="1" ht="14.1" customHeight="1">
      <c r="A6" s="107"/>
      <c r="B6" s="9">
        <f>SUM(B4/B5)*1000</f>
        <v>1000</v>
      </c>
      <c r="C6" s="6">
        <v>0</v>
      </c>
      <c r="D6" s="42">
        <f>SUM(D4/D5)*1000</f>
        <v>945.5169455169455</v>
      </c>
      <c r="E6" s="6"/>
      <c r="F6" s="6">
        <v>0</v>
      </c>
      <c r="G6" s="38">
        <f>SUM(G4/G5)*1000</f>
        <v>1000</v>
      </c>
      <c r="H6" s="6"/>
      <c r="I6" s="95"/>
      <c r="J6" s="105"/>
    </row>
    <row r="7" spans="1:10" s="1" customFormat="1" ht="14.1" customHeight="1">
      <c r="A7" s="72" t="s">
        <v>80</v>
      </c>
      <c r="B7" s="6">
        <v>2567</v>
      </c>
      <c r="C7" s="6">
        <v>0</v>
      </c>
      <c r="D7" s="6">
        <v>3027</v>
      </c>
      <c r="E7" s="6"/>
      <c r="F7" s="6">
        <v>4210</v>
      </c>
      <c r="G7" s="6">
        <v>0</v>
      </c>
      <c r="H7" s="6"/>
      <c r="I7" s="94">
        <f>B8+D8+F8</f>
        <v>2498.6629231861953</v>
      </c>
      <c r="J7" s="100">
        <f>RANK(I7,I5:I43)</f>
        <v>2</v>
      </c>
    </row>
    <row r="8" spans="1:10" s="1" customFormat="1" ht="14.1" customHeight="1">
      <c r="A8" s="60"/>
      <c r="B8" s="9">
        <f>SUM(B4/B7)*1000</f>
        <v>770.54927931437476</v>
      </c>
      <c r="C8" s="6">
        <v>0</v>
      </c>
      <c r="D8" s="42">
        <f>SUM(D4/D7)*1000</f>
        <v>728.11364387182027</v>
      </c>
      <c r="E8" s="6"/>
      <c r="F8" s="9">
        <f>SUM(F4/F7)*1000</f>
        <v>1000</v>
      </c>
      <c r="G8" s="6">
        <v>0</v>
      </c>
      <c r="H8" s="6"/>
      <c r="I8" s="95"/>
      <c r="J8" s="101"/>
    </row>
    <row r="9" spans="1:10" s="1" customFormat="1" ht="14.1" customHeight="1">
      <c r="A9" s="72" t="s">
        <v>81</v>
      </c>
      <c r="B9" s="6">
        <v>2717</v>
      </c>
      <c r="C9" s="6">
        <v>2281</v>
      </c>
      <c r="D9" s="6">
        <v>2557</v>
      </c>
      <c r="E9" s="6"/>
      <c r="F9" s="6">
        <v>0</v>
      </c>
      <c r="G9" s="6">
        <v>0</v>
      </c>
      <c r="H9" s="6"/>
      <c r="I9" s="94">
        <f>C10+D10</f>
        <v>1861.9475948377003</v>
      </c>
      <c r="J9" s="100">
        <f>RANK(I9,I5:I43)</f>
        <v>3</v>
      </c>
    </row>
    <row r="10" spans="1:10" s="1" customFormat="1" ht="14.1" customHeight="1">
      <c r="A10" s="60"/>
      <c r="B10" s="36">
        <f>SUM(B4/B9)*1000</f>
        <v>728.00883327199119</v>
      </c>
      <c r="C10" s="30">
        <f>SUM(C4/C9)*1000</f>
        <v>1000</v>
      </c>
      <c r="D10" s="42">
        <f>SUM(D4/D9)*1000</f>
        <v>861.94759483770042</v>
      </c>
      <c r="E10" s="6"/>
      <c r="F10" s="6">
        <v>0</v>
      </c>
      <c r="G10" s="6">
        <v>0</v>
      </c>
      <c r="H10" s="6"/>
      <c r="I10" s="95"/>
      <c r="J10" s="101"/>
    </row>
    <row r="11" spans="1:10" s="1" customFormat="1" ht="14.1" customHeight="1">
      <c r="A11" s="72" t="s">
        <v>84</v>
      </c>
      <c r="B11" s="6">
        <v>0</v>
      </c>
      <c r="C11" s="6">
        <v>0</v>
      </c>
      <c r="D11" s="6">
        <v>2723</v>
      </c>
      <c r="E11" s="6"/>
      <c r="F11" s="6">
        <v>4358</v>
      </c>
      <c r="G11" s="6">
        <v>0</v>
      </c>
      <c r="H11" s="6"/>
      <c r="I11" s="94">
        <f>D12+F12</f>
        <v>1775.4408631653564</v>
      </c>
      <c r="J11" s="100">
        <f>RANK(I11,I5:I43)</f>
        <v>4</v>
      </c>
    </row>
    <row r="12" spans="1:10" s="1" customFormat="1" ht="14.1" customHeight="1">
      <c r="A12" s="60"/>
      <c r="B12" s="9">
        <v>0</v>
      </c>
      <c r="C12" s="6">
        <v>0</v>
      </c>
      <c r="D12" s="42">
        <f>SUM(D4/D11)*1000</f>
        <v>809.40139551964739</v>
      </c>
      <c r="E12" s="6"/>
      <c r="F12" s="9">
        <f>SUM(F4/F11)*1000</f>
        <v>966.03946764570901</v>
      </c>
      <c r="G12" s="6">
        <v>0</v>
      </c>
      <c r="H12" s="6"/>
      <c r="I12" s="95"/>
      <c r="J12" s="101"/>
    </row>
    <row r="13" spans="1:10" s="1" customFormat="1" ht="14.1" customHeight="1">
      <c r="A13" s="72" t="s">
        <v>100</v>
      </c>
      <c r="B13" s="6">
        <v>0</v>
      </c>
      <c r="C13" s="6">
        <v>0</v>
      </c>
      <c r="D13" s="6">
        <v>2204</v>
      </c>
      <c r="E13" s="6"/>
      <c r="F13" s="6">
        <v>0</v>
      </c>
      <c r="G13" s="6">
        <v>10631</v>
      </c>
      <c r="H13" s="6"/>
      <c r="I13" s="94">
        <f>D14+G14</f>
        <v>1751.1052582071302</v>
      </c>
      <c r="J13" s="100">
        <f>RANK(I13,I5:I43)</f>
        <v>5</v>
      </c>
    </row>
    <row r="14" spans="1:10" s="1" customFormat="1" ht="14.1" customHeight="1">
      <c r="A14" s="60"/>
      <c r="B14" s="9">
        <v>0</v>
      </c>
      <c r="C14" s="6">
        <v>0</v>
      </c>
      <c r="D14" s="42">
        <f>SUM(D4/D13)*1000</f>
        <v>1000</v>
      </c>
      <c r="E14" s="6"/>
      <c r="F14" s="6">
        <v>0</v>
      </c>
      <c r="G14" s="38">
        <f>SUM(G4/G13)*1000</f>
        <v>751.10525820713019</v>
      </c>
      <c r="H14" s="6"/>
      <c r="I14" s="95"/>
      <c r="J14" s="101"/>
    </row>
    <row r="15" spans="1:10" s="1" customFormat="1" ht="14.1" customHeight="1">
      <c r="A15" s="72" t="s">
        <v>82</v>
      </c>
      <c r="B15" s="6">
        <v>2198</v>
      </c>
      <c r="C15" s="6">
        <v>0</v>
      </c>
      <c r="D15" s="6"/>
      <c r="E15" s="6"/>
      <c r="F15" s="6">
        <v>7933</v>
      </c>
      <c r="G15" s="6">
        <v>0</v>
      </c>
      <c r="H15" s="6"/>
      <c r="I15" s="94">
        <f>B16+F16</f>
        <v>1430.6035751878762</v>
      </c>
      <c r="J15" s="103">
        <f>RANK(I15,I5:I43)</f>
        <v>6</v>
      </c>
    </row>
    <row r="16" spans="1:10" s="1" customFormat="1" ht="14.1" customHeight="1">
      <c r="A16" s="60"/>
      <c r="B16" s="9">
        <f>SUM(B4/B15)*1000</f>
        <v>899.90900818926298</v>
      </c>
      <c r="C16" s="6">
        <v>0</v>
      </c>
      <c r="D16" s="6"/>
      <c r="E16" s="6"/>
      <c r="F16" s="9">
        <f>SUM(F4/F15)*1000</f>
        <v>530.69456699861337</v>
      </c>
      <c r="G16" s="6">
        <v>0</v>
      </c>
      <c r="H16" s="6"/>
      <c r="I16" s="95"/>
      <c r="J16" s="104"/>
    </row>
    <row r="17" spans="1:10" s="1" customFormat="1" ht="14.1" customHeight="1">
      <c r="A17" s="72" t="s">
        <v>86</v>
      </c>
      <c r="B17" s="6">
        <v>3026</v>
      </c>
      <c r="C17" s="6">
        <v>0</v>
      </c>
      <c r="D17" s="6">
        <v>2869</v>
      </c>
      <c r="E17" s="6"/>
      <c r="F17" s="6">
        <v>0</v>
      </c>
      <c r="G17" s="6">
        <v>0</v>
      </c>
      <c r="H17" s="6"/>
      <c r="I17" s="94">
        <f>B18+D18</f>
        <v>1421.8801293863776</v>
      </c>
      <c r="J17" s="92">
        <f>RANK(I17,I5:I43)</f>
        <v>7</v>
      </c>
    </row>
    <row r="18" spans="1:10" s="1" customFormat="1" ht="14.1" customHeight="1">
      <c r="A18" s="60"/>
      <c r="B18" s="9">
        <f>SUM(B4/B17)*1000</f>
        <v>653.66820885657637</v>
      </c>
      <c r="C18" s="6">
        <v>0</v>
      </c>
      <c r="D18" s="42">
        <f>SUM(D4/D17)*1000</f>
        <v>768.21192052980132</v>
      </c>
      <c r="E18" s="6"/>
      <c r="F18" s="6">
        <v>0</v>
      </c>
      <c r="G18" s="6">
        <v>0</v>
      </c>
      <c r="H18" s="6"/>
      <c r="I18" s="95"/>
      <c r="J18" s="93"/>
    </row>
    <row r="19" spans="1:10" s="1" customFormat="1" ht="14.1" customHeight="1">
      <c r="A19" s="72" t="s">
        <v>85</v>
      </c>
      <c r="B19" s="6">
        <v>2666</v>
      </c>
      <c r="C19" s="6">
        <v>0</v>
      </c>
      <c r="D19" s="6">
        <v>3905</v>
      </c>
      <c r="E19" s="6"/>
      <c r="F19" s="6">
        <v>0</v>
      </c>
      <c r="G19" s="6">
        <v>0</v>
      </c>
      <c r="H19" s="6"/>
      <c r="I19" s="94">
        <f>B20+D20</f>
        <v>1306.3400933459998</v>
      </c>
      <c r="J19" s="92">
        <f>RANK(I19,I5:I43)</f>
        <v>8</v>
      </c>
    </row>
    <row r="20" spans="1:10" s="1" customFormat="1" ht="14.1" customHeight="1">
      <c r="A20" s="60"/>
      <c r="B20" s="9">
        <f>SUM(B4/B19)*1000</f>
        <v>741.9354838709678</v>
      </c>
      <c r="C20" s="6">
        <v>0</v>
      </c>
      <c r="D20" s="42">
        <f>SUM(D4/D19)*1000</f>
        <v>564.40460947503198</v>
      </c>
      <c r="E20" s="6"/>
      <c r="F20" s="6">
        <v>0</v>
      </c>
      <c r="G20" s="6">
        <v>0</v>
      </c>
      <c r="H20" s="6"/>
      <c r="I20" s="95"/>
      <c r="J20" s="93"/>
    </row>
    <row r="21" spans="1:10" s="1" customFormat="1" ht="14.1" customHeight="1">
      <c r="A21" s="72" t="s">
        <v>109</v>
      </c>
      <c r="B21" s="6">
        <v>0</v>
      </c>
      <c r="C21" s="6">
        <v>0</v>
      </c>
      <c r="D21" s="6">
        <v>2258</v>
      </c>
      <c r="E21" s="6"/>
      <c r="F21" s="6"/>
      <c r="G21" s="6"/>
      <c r="H21" s="6"/>
      <c r="I21" s="94">
        <f>D22</f>
        <v>976.08503100088569</v>
      </c>
      <c r="J21" s="92">
        <f>RANK(I21,I5:I45)</f>
        <v>9</v>
      </c>
    </row>
    <row r="22" spans="1:10" s="1" customFormat="1" ht="14.1" customHeight="1">
      <c r="A22" s="60"/>
      <c r="B22" s="38">
        <v>0</v>
      </c>
      <c r="C22" s="6">
        <v>0</v>
      </c>
      <c r="D22" s="42">
        <f>SUM(D4/D21)*1000</f>
        <v>976.08503100088569</v>
      </c>
      <c r="E22" s="6"/>
      <c r="F22" s="6"/>
      <c r="G22" s="6"/>
      <c r="H22" s="6"/>
      <c r="I22" s="95"/>
      <c r="J22" s="93"/>
    </row>
    <row r="23" spans="1:10" s="1" customFormat="1" ht="14.1" customHeight="1">
      <c r="A23" s="72" t="s">
        <v>90</v>
      </c>
      <c r="B23" s="6">
        <v>0</v>
      </c>
      <c r="C23" s="6">
        <v>2515</v>
      </c>
      <c r="D23" s="6"/>
      <c r="E23" s="6"/>
      <c r="F23" s="6">
        <v>0</v>
      </c>
      <c r="G23" s="6">
        <v>0</v>
      </c>
      <c r="H23" s="6"/>
      <c r="I23" s="94">
        <f>C24</f>
        <v>906.95825049701796</v>
      </c>
      <c r="J23" s="92">
        <f>RANK(I23,I5:I43)</f>
        <v>10</v>
      </c>
    </row>
    <row r="24" spans="1:10" s="1" customFormat="1" ht="14.1" customHeight="1">
      <c r="A24" s="60"/>
      <c r="B24" s="9">
        <v>0</v>
      </c>
      <c r="C24" s="30">
        <f>SUM(C4/C23)*1000</f>
        <v>906.95825049701796</v>
      </c>
      <c r="D24" s="6"/>
      <c r="E24" s="6"/>
      <c r="F24" s="6">
        <v>0</v>
      </c>
      <c r="G24" s="6">
        <v>0</v>
      </c>
      <c r="H24" s="6"/>
      <c r="I24" s="95"/>
      <c r="J24" s="93"/>
    </row>
    <row r="25" spans="1:10" s="1" customFormat="1" ht="14.1" customHeight="1">
      <c r="A25" s="72" t="s">
        <v>89</v>
      </c>
      <c r="B25" s="6">
        <v>0</v>
      </c>
      <c r="C25" s="6">
        <v>2992</v>
      </c>
      <c r="D25" s="6"/>
      <c r="E25" s="6"/>
      <c r="F25" s="6">
        <v>0</v>
      </c>
      <c r="G25" s="6">
        <v>0</v>
      </c>
      <c r="H25" s="6"/>
      <c r="I25" s="94">
        <f>C26</f>
        <v>762.36631016042782</v>
      </c>
      <c r="J25" s="92">
        <f>RANK(I25,I5:I43)</f>
        <v>11</v>
      </c>
    </row>
    <row r="26" spans="1:10" s="1" customFormat="1" ht="14.1" customHeight="1">
      <c r="A26" s="60"/>
      <c r="B26" s="9">
        <v>0</v>
      </c>
      <c r="C26" s="30">
        <f>SUM(C4/C25)*1000</f>
        <v>762.36631016042782</v>
      </c>
      <c r="D26" s="6"/>
      <c r="E26" s="6"/>
      <c r="F26" s="6">
        <v>0</v>
      </c>
      <c r="G26" s="6">
        <v>0</v>
      </c>
      <c r="H26" s="6"/>
      <c r="I26" s="95"/>
      <c r="J26" s="93"/>
    </row>
    <row r="27" spans="1:10" s="1" customFormat="1" ht="14.1" customHeight="1">
      <c r="A27" s="72" t="s">
        <v>110</v>
      </c>
      <c r="B27" s="6">
        <v>0</v>
      </c>
      <c r="C27" s="6">
        <v>0</v>
      </c>
      <c r="D27" s="6">
        <v>3231</v>
      </c>
      <c r="E27" s="6"/>
      <c r="F27" s="6"/>
      <c r="G27" s="6"/>
      <c r="H27" s="6"/>
      <c r="I27" s="94">
        <f>D28</f>
        <v>682.14175177963477</v>
      </c>
      <c r="J27" s="92">
        <f>RANK(I27,I5:I47)</f>
        <v>12</v>
      </c>
    </row>
    <row r="28" spans="1:10" s="1" customFormat="1" ht="14.1" customHeight="1">
      <c r="A28" s="60"/>
      <c r="B28" s="38">
        <v>0</v>
      </c>
      <c r="C28" s="6">
        <v>0</v>
      </c>
      <c r="D28" s="42">
        <f>SUM(D4/D27)*1000</f>
        <v>682.14175177963477</v>
      </c>
      <c r="E28" s="6"/>
      <c r="F28" s="6"/>
      <c r="G28" s="6"/>
      <c r="H28" s="6"/>
      <c r="I28" s="95"/>
      <c r="J28" s="93"/>
    </row>
    <row r="29" spans="1:10" s="1" customFormat="1" ht="14.1" customHeight="1">
      <c r="A29" s="72" t="s">
        <v>87</v>
      </c>
      <c r="B29" s="6">
        <v>3092</v>
      </c>
      <c r="C29" s="6">
        <v>0</v>
      </c>
      <c r="D29" s="6"/>
      <c r="E29" s="6"/>
      <c r="F29" s="6">
        <v>0</v>
      </c>
      <c r="G29" s="6">
        <v>0</v>
      </c>
      <c r="H29" s="6"/>
      <c r="I29" s="94">
        <f>B30</f>
        <v>639.71539456662356</v>
      </c>
      <c r="J29" s="92">
        <f>RANK(I29,I5:I43)</f>
        <v>13</v>
      </c>
    </row>
    <row r="30" spans="1:10" s="1" customFormat="1" ht="14.1" customHeight="1">
      <c r="A30" s="60"/>
      <c r="B30" s="9">
        <f>SUM(B4/B29)*1000</f>
        <v>639.71539456662356</v>
      </c>
      <c r="C30" s="6">
        <v>0</v>
      </c>
      <c r="D30" s="6"/>
      <c r="E30" s="6"/>
      <c r="F30" s="6">
        <v>0</v>
      </c>
      <c r="G30" s="6">
        <v>0</v>
      </c>
      <c r="H30" s="6"/>
      <c r="I30" s="95"/>
      <c r="J30" s="93"/>
    </row>
    <row r="31" spans="1:10" s="1" customFormat="1" ht="14.1" customHeight="1">
      <c r="A31" s="72" t="s">
        <v>95</v>
      </c>
      <c r="B31" s="6">
        <v>4634</v>
      </c>
      <c r="C31" s="6">
        <v>0</v>
      </c>
      <c r="D31" s="6"/>
      <c r="E31" s="6"/>
      <c r="F31" s="6">
        <v>0</v>
      </c>
      <c r="G31" s="6">
        <v>0</v>
      </c>
      <c r="H31" s="6"/>
      <c r="I31" s="94">
        <f>B32</f>
        <v>426.84505826499787</v>
      </c>
      <c r="J31" s="92">
        <f>RANK(I31,I5:I43)</f>
        <v>14</v>
      </c>
    </row>
    <row r="32" spans="1:10" s="1" customFormat="1" ht="14.1" customHeight="1">
      <c r="A32" s="60"/>
      <c r="B32" s="9">
        <f>SUM(B4/B31)*1000</f>
        <v>426.84505826499787</v>
      </c>
      <c r="C32" s="6">
        <v>0</v>
      </c>
      <c r="D32" s="6"/>
      <c r="E32" s="6"/>
      <c r="F32" s="6">
        <v>0</v>
      </c>
      <c r="G32" s="6">
        <v>0</v>
      </c>
      <c r="H32" s="6"/>
      <c r="I32" s="95"/>
      <c r="J32" s="93"/>
    </row>
    <row r="33" spans="1:10" s="1" customFormat="1" ht="14.1" customHeight="1">
      <c r="A33" s="72" t="s">
        <v>88</v>
      </c>
      <c r="B33" s="6">
        <v>0</v>
      </c>
      <c r="C33" s="6">
        <v>5527</v>
      </c>
      <c r="D33" s="6"/>
      <c r="E33" s="6"/>
      <c r="F33" s="6">
        <v>0</v>
      </c>
      <c r="G33" s="6">
        <v>0</v>
      </c>
      <c r="H33" s="6"/>
      <c r="I33" s="94">
        <f>C34</f>
        <v>412.70128460285872</v>
      </c>
      <c r="J33" s="92">
        <f>RANK(I33,I5:I43)</f>
        <v>15</v>
      </c>
    </row>
    <row r="34" spans="1:10" s="1" customFormat="1" ht="14.1" customHeight="1">
      <c r="A34" s="60"/>
      <c r="B34" s="9">
        <v>0</v>
      </c>
      <c r="C34" s="30">
        <f>SUM(C4/C33)*1000</f>
        <v>412.70128460285872</v>
      </c>
      <c r="D34" s="6"/>
      <c r="E34" s="6"/>
      <c r="F34" s="6">
        <v>0</v>
      </c>
      <c r="G34" s="6">
        <v>0</v>
      </c>
      <c r="H34" s="6"/>
      <c r="I34" s="95"/>
      <c r="J34" s="93"/>
    </row>
    <row r="35" spans="1:10" s="1" customFormat="1" ht="14.1" customHeight="1">
      <c r="A35" s="60"/>
      <c r="B35" s="6"/>
      <c r="C35" s="6"/>
      <c r="D35" s="6"/>
      <c r="E35" s="6"/>
      <c r="F35" s="6"/>
      <c r="G35" s="6"/>
      <c r="H35" s="6"/>
      <c r="I35" s="94"/>
      <c r="J35" s="92"/>
    </row>
    <row r="36" spans="1:10" s="1" customFormat="1" ht="14.1" customHeight="1">
      <c r="A36" s="60"/>
      <c r="B36" s="38"/>
      <c r="C36" s="6"/>
      <c r="D36" s="6"/>
      <c r="E36" s="6"/>
      <c r="F36" s="6"/>
      <c r="G36" s="6"/>
      <c r="H36" s="6"/>
      <c r="I36" s="95"/>
      <c r="J36" s="93"/>
    </row>
    <row r="37" spans="1:10" s="1" customFormat="1" ht="14.1" customHeight="1">
      <c r="A37" s="60"/>
      <c r="B37" s="6"/>
      <c r="C37" s="6"/>
      <c r="D37" s="6"/>
      <c r="E37" s="6"/>
      <c r="F37" s="6"/>
      <c r="G37" s="6"/>
      <c r="H37" s="6"/>
      <c r="I37" s="94"/>
      <c r="J37" s="92"/>
    </row>
    <row r="38" spans="1:10" s="1" customFormat="1" ht="14.1" customHeight="1">
      <c r="A38" s="60"/>
      <c r="B38" s="38"/>
      <c r="C38" s="6"/>
      <c r="D38" s="6"/>
      <c r="E38" s="6"/>
      <c r="F38" s="6"/>
      <c r="G38" s="6"/>
      <c r="H38" s="6"/>
      <c r="I38" s="95"/>
      <c r="J38" s="93"/>
    </row>
    <row r="39" spans="1:10" s="1" customFormat="1" ht="14.1" customHeight="1">
      <c r="A39" s="60"/>
      <c r="B39" s="6"/>
      <c r="C39" s="6"/>
      <c r="D39" s="6"/>
      <c r="E39" s="6"/>
      <c r="F39" s="6"/>
      <c r="G39" s="6"/>
      <c r="H39" s="6"/>
      <c r="I39" s="94"/>
      <c r="J39" s="92"/>
    </row>
    <row r="40" spans="1:10" s="1" customFormat="1" ht="14.1" customHeight="1">
      <c r="A40" s="60"/>
      <c r="B40" s="38"/>
      <c r="C40" s="6"/>
      <c r="D40" s="6"/>
      <c r="E40" s="6"/>
      <c r="F40" s="6"/>
      <c r="G40" s="6"/>
      <c r="H40" s="6"/>
      <c r="I40" s="95"/>
      <c r="J40" s="93"/>
    </row>
    <row r="41" spans="1:10" s="1" customFormat="1" ht="14.1" customHeight="1">
      <c r="A41" s="60"/>
      <c r="B41" s="6"/>
      <c r="C41" s="6"/>
      <c r="D41" s="6"/>
      <c r="E41" s="6"/>
      <c r="F41" s="6"/>
      <c r="G41" s="6"/>
      <c r="H41" s="6"/>
      <c r="I41" s="94"/>
      <c r="J41" s="92"/>
    </row>
    <row r="42" spans="1:10" s="1" customFormat="1" ht="14.1" customHeight="1">
      <c r="A42" s="60"/>
      <c r="B42" s="38"/>
      <c r="C42" s="6"/>
      <c r="D42" s="6"/>
      <c r="E42" s="6"/>
      <c r="F42" s="6"/>
      <c r="G42" s="6"/>
      <c r="H42" s="6"/>
      <c r="I42" s="95"/>
      <c r="J42" s="93"/>
    </row>
    <row r="43" spans="1:10" s="1" customFormat="1" ht="14.1" customHeight="1">
      <c r="A43" s="60"/>
      <c r="B43" s="6"/>
      <c r="C43" s="6"/>
      <c r="D43" s="6"/>
      <c r="E43" s="6"/>
      <c r="F43" s="6"/>
      <c r="G43" s="6"/>
      <c r="H43" s="6"/>
      <c r="I43" s="94"/>
      <c r="J43" s="92"/>
    </row>
    <row r="44" spans="1:10" s="1" customFormat="1" ht="14.1" customHeight="1">
      <c r="A44" s="60"/>
      <c r="B44" s="38"/>
      <c r="C44" s="6"/>
      <c r="D44" s="6"/>
      <c r="E44" s="6"/>
      <c r="F44" s="6"/>
      <c r="G44" s="6"/>
      <c r="H44" s="6"/>
      <c r="I44" s="95"/>
      <c r="J44" s="93"/>
    </row>
  </sheetData>
  <mergeCells count="64">
    <mergeCell ref="B2:E2"/>
    <mergeCell ref="A1:J1"/>
    <mergeCell ref="F2:H2"/>
    <mergeCell ref="I2:J2"/>
    <mergeCell ref="A15:A16"/>
    <mergeCell ref="I15:I16"/>
    <mergeCell ref="J15:J16"/>
    <mergeCell ref="A7:A8"/>
    <mergeCell ref="I7:I8"/>
    <mergeCell ref="J7:J8"/>
    <mergeCell ref="A9:A10"/>
    <mergeCell ref="I9:I10"/>
    <mergeCell ref="J9:J10"/>
    <mergeCell ref="J5:J6"/>
    <mergeCell ref="I5:I6"/>
    <mergeCell ref="A5:A6"/>
    <mergeCell ref="A11:A12"/>
    <mergeCell ref="I11:I12"/>
    <mergeCell ref="J11:J12"/>
    <mergeCell ref="A23:A24"/>
    <mergeCell ref="I23:I24"/>
    <mergeCell ref="J23:J24"/>
    <mergeCell ref="A21:A22"/>
    <mergeCell ref="I21:I22"/>
    <mergeCell ref="J21:J22"/>
    <mergeCell ref="I19:I20"/>
    <mergeCell ref="J19:J20"/>
    <mergeCell ref="A13:A14"/>
    <mergeCell ref="I13:I14"/>
    <mergeCell ref="J13:J14"/>
    <mergeCell ref="A31:A32"/>
    <mergeCell ref="I31:I32"/>
    <mergeCell ref="J31:J32"/>
    <mergeCell ref="A29:A30"/>
    <mergeCell ref="I29:I30"/>
    <mergeCell ref="J29:J30"/>
    <mergeCell ref="A17:A18"/>
    <mergeCell ref="I17:I18"/>
    <mergeCell ref="J17:J18"/>
    <mergeCell ref="A19:A20"/>
    <mergeCell ref="A25:A26"/>
    <mergeCell ref="I25:I26"/>
    <mergeCell ref="J25:J26"/>
    <mergeCell ref="A27:A28"/>
    <mergeCell ref="I27:I28"/>
    <mergeCell ref="J27:J28"/>
    <mergeCell ref="A35:A36"/>
    <mergeCell ref="I35:I36"/>
    <mergeCell ref="J35:J36"/>
    <mergeCell ref="A33:A34"/>
    <mergeCell ref="I33:I34"/>
    <mergeCell ref="J33:J34"/>
    <mergeCell ref="A37:A38"/>
    <mergeCell ref="I37:I38"/>
    <mergeCell ref="J37:J38"/>
    <mergeCell ref="A43:A44"/>
    <mergeCell ref="I43:I44"/>
    <mergeCell ref="J43:J44"/>
    <mergeCell ref="A39:A40"/>
    <mergeCell ref="I39:I40"/>
    <mergeCell ref="J39:J40"/>
    <mergeCell ref="A41:A42"/>
    <mergeCell ref="I41:I42"/>
    <mergeCell ref="J41:J4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성인(남)</vt:lpstr>
      <vt:lpstr>성인(여)</vt:lpstr>
      <vt:lpstr>청소년(남)</vt:lpstr>
      <vt:lpstr>청소년(여)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p1</cp:lastModifiedBy>
  <dcterms:created xsi:type="dcterms:W3CDTF">2019-04-09T04:31:04Z</dcterms:created>
  <dcterms:modified xsi:type="dcterms:W3CDTF">2019-06-21T14:12:35Z</dcterms:modified>
</cp:coreProperties>
</file>