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ppyu\Documents\연맹업무\06 대회운영\03 트레일O선수권\"/>
    </mc:Choice>
  </mc:AlternateContent>
  <xr:revisionPtr revIDLastSave="0" documentId="8_{1367F42B-2989-4F6F-B4E4-F454FAA1575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empO A" sheetId="1" r:id="rId1"/>
    <sheet name="TempO B" sheetId="2" r:id="rId2"/>
    <sheet name="PreO A" sheetId="3" r:id="rId3"/>
    <sheet name="PreO B" sheetId="4" r:id="rId4"/>
    <sheet name="PreO P" sheetId="5" r:id="rId5"/>
  </sheets>
  <definedNames>
    <definedName name="Point" localSheetId="2">#REF!</definedName>
    <definedName name="Point" localSheetId="3">#REF!</definedName>
    <definedName name="Point" localSheetId="4">#REF!</definedName>
    <definedName name="Point" localSheetId="0">#REF!</definedName>
    <definedName name="Point" localSheetId="1">#REF!</definedName>
    <definedName name="Point">#REF!</definedName>
    <definedName name="_xlnm.Print_Area" localSheetId="0">'TempO A'!$A$1:$BA$18</definedName>
    <definedName name="_xlnm.Print_Area" localSheetId="1">'TempO B'!$A$1:$BA$10</definedName>
    <definedName name="Result_sec_2" localSheetId="2">#REF!</definedName>
    <definedName name="Result_sec_2" localSheetId="3">#REF!</definedName>
    <definedName name="Result_sec_2" localSheetId="4">#REF!</definedName>
    <definedName name="Result_sec_2" localSheetId="0">#REF!</definedName>
    <definedName name="Result_sec_2" localSheetId="1">#REF!</definedName>
    <definedName name="Result_sec_2">#REF!</definedName>
    <definedName name="Sec" localSheetId="2">#REF!</definedName>
    <definedName name="Sec" localSheetId="3">#REF!</definedName>
    <definedName name="Sec" localSheetId="4">#REF!</definedName>
    <definedName name="Sec" localSheetId="0">#REF!</definedName>
    <definedName name="Sec" localSheetId="1">#REF!</definedName>
    <definedName name="Sec">#REF!</definedName>
    <definedName name="Total_Point" localSheetId="2">#REF!</definedName>
    <definedName name="Total_Point" localSheetId="3">#REF!</definedName>
    <definedName name="Total_Point" localSheetId="4">#REF!</definedName>
    <definedName name="Total_Point" localSheetId="0">#REF!</definedName>
    <definedName name="Total_Point" localSheetId="1">#REF!</definedName>
    <definedName name="Total_Point">#REF!</definedName>
  </definedNames>
  <calcPr calcId="191029"/>
</workbook>
</file>

<file path=xl/calcChain.xml><?xml version="1.0" encoding="utf-8"?>
<calcChain xmlns="http://schemas.openxmlformats.org/spreadsheetml/2006/main">
  <c r="AK19" i="5" l="1"/>
  <c r="AJ19" i="5"/>
  <c r="AI19" i="5"/>
  <c r="AH19" i="5"/>
  <c r="AG19" i="5"/>
  <c r="AF19" i="5"/>
  <c r="AE19" i="5"/>
  <c r="AD19" i="5"/>
  <c r="AC19" i="5"/>
  <c r="AB19" i="5"/>
  <c r="AA19" i="5"/>
  <c r="Z19" i="5"/>
  <c r="Y19" i="5"/>
  <c r="X19" i="5"/>
  <c r="W19" i="5"/>
  <c r="V19" i="5"/>
  <c r="U19" i="5"/>
  <c r="T19" i="5"/>
  <c r="S19" i="5"/>
  <c r="R19" i="5"/>
  <c r="L19" i="5"/>
  <c r="K19" i="5"/>
  <c r="J19" i="5"/>
  <c r="AK18" i="5"/>
  <c r="AJ18" i="5"/>
  <c r="AI18" i="5"/>
  <c r="AH18" i="5"/>
  <c r="AG18" i="5"/>
  <c r="AF18" i="5"/>
  <c r="AE18" i="5"/>
  <c r="AD18" i="5"/>
  <c r="AC18" i="5"/>
  <c r="AB18" i="5"/>
  <c r="AA18" i="5"/>
  <c r="Z18" i="5"/>
  <c r="Y18" i="5"/>
  <c r="X18" i="5"/>
  <c r="W18" i="5"/>
  <c r="V18" i="5"/>
  <c r="U18" i="5"/>
  <c r="T18" i="5"/>
  <c r="S18" i="5"/>
  <c r="R18" i="5"/>
  <c r="L18" i="5"/>
  <c r="K18" i="5"/>
  <c r="J18" i="5"/>
  <c r="AK17" i="5"/>
  <c r="AJ17" i="5"/>
  <c r="AI17" i="5"/>
  <c r="AH17" i="5"/>
  <c r="AG17" i="5"/>
  <c r="AF17" i="5"/>
  <c r="AE17" i="5"/>
  <c r="AD17" i="5"/>
  <c r="AC17" i="5"/>
  <c r="AB17" i="5"/>
  <c r="AA17" i="5"/>
  <c r="Z17" i="5"/>
  <c r="Y17" i="5"/>
  <c r="X17" i="5"/>
  <c r="W17" i="5"/>
  <c r="V17" i="5"/>
  <c r="U17" i="5"/>
  <c r="T17" i="5"/>
  <c r="S17" i="5"/>
  <c r="R17" i="5"/>
  <c r="L17" i="5"/>
  <c r="K17" i="5"/>
  <c r="J17" i="5"/>
  <c r="AK16" i="5"/>
  <c r="AJ16" i="5"/>
  <c r="AI16" i="5"/>
  <c r="AH16" i="5"/>
  <c r="AG16" i="5"/>
  <c r="AF16" i="5"/>
  <c r="AE16" i="5"/>
  <c r="AD16" i="5"/>
  <c r="AC16" i="5"/>
  <c r="AB16" i="5"/>
  <c r="AA16" i="5"/>
  <c r="Z16" i="5"/>
  <c r="Y16" i="5"/>
  <c r="X16" i="5"/>
  <c r="W16" i="5"/>
  <c r="V16" i="5"/>
  <c r="U16" i="5"/>
  <c r="T16" i="5"/>
  <c r="S16" i="5"/>
  <c r="R16" i="5"/>
  <c r="L16" i="5"/>
  <c r="K16" i="5"/>
  <c r="J16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L15" i="5"/>
  <c r="K15" i="5"/>
  <c r="J15" i="5"/>
  <c r="AK14" i="5"/>
  <c r="AJ14" i="5"/>
  <c r="AI14" i="5"/>
  <c r="AH14" i="5"/>
  <c r="AG14" i="5"/>
  <c r="AF14" i="5"/>
  <c r="AE14" i="5"/>
  <c r="AD14" i="5"/>
  <c r="AC14" i="5"/>
  <c r="AB14" i="5"/>
  <c r="AA14" i="5"/>
  <c r="Z14" i="5"/>
  <c r="Y14" i="5"/>
  <c r="X14" i="5"/>
  <c r="W14" i="5"/>
  <c r="V14" i="5"/>
  <c r="U14" i="5"/>
  <c r="T14" i="5"/>
  <c r="S14" i="5"/>
  <c r="R14" i="5"/>
  <c r="L14" i="5"/>
  <c r="K14" i="5"/>
  <c r="J14" i="5"/>
  <c r="AK13" i="5"/>
  <c r="AJ13" i="5"/>
  <c r="AI13" i="5"/>
  <c r="AH13" i="5"/>
  <c r="AG13" i="5"/>
  <c r="AF13" i="5"/>
  <c r="AE13" i="5"/>
  <c r="AD13" i="5"/>
  <c r="AC13" i="5"/>
  <c r="AB13" i="5"/>
  <c r="AA13" i="5"/>
  <c r="Z13" i="5"/>
  <c r="Y13" i="5"/>
  <c r="X13" i="5"/>
  <c r="W13" i="5"/>
  <c r="V13" i="5"/>
  <c r="U13" i="5"/>
  <c r="T13" i="5"/>
  <c r="S13" i="5"/>
  <c r="R13" i="5"/>
  <c r="L13" i="5"/>
  <c r="K13" i="5"/>
  <c r="J13" i="5"/>
  <c r="AJ12" i="5"/>
  <c r="AG12" i="5"/>
  <c r="AF12" i="5"/>
  <c r="AC12" i="5"/>
  <c r="AB12" i="5"/>
  <c r="Y12" i="5"/>
  <c r="X12" i="5"/>
  <c r="U12" i="5"/>
  <c r="T12" i="5"/>
  <c r="L12" i="5"/>
  <c r="K12" i="5"/>
  <c r="AK10" i="5"/>
  <c r="AK12" i="5" s="1"/>
  <c r="AJ10" i="5"/>
  <c r="AI10" i="5"/>
  <c r="AI12" i="5" s="1"/>
  <c r="AH10" i="5"/>
  <c r="AH12" i="5" s="1"/>
  <c r="AG10" i="5"/>
  <c r="AF10" i="5"/>
  <c r="AE10" i="5"/>
  <c r="AE12" i="5" s="1"/>
  <c r="AD10" i="5"/>
  <c r="AD12" i="5" s="1"/>
  <c r="AC10" i="5"/>
  <c r="AB10" i="5"/>
  <c r="AA10" i="5"/>
  <c r="AA12" i="5" s="1"/>
  <c r="Z10" i="5"/>
  <c r="Z12" i="5" s="1"/>
  <c r="Y10" i="5"/>
  <c r="X10" i="5"/>
  <c r="W10" i="5"/>
  <c r="W12" i="5" s="1"/>
  <c r="V10" i="5"/>
  <c r="V12" i="5" s="1"/>
  <c r="U10" i="5"/>
  <c r="T10" i="5"/>
  <c r="S10" i="5"/>
  <c r="S12" i="5" s="1"/>
  <c r="R10" i="5"/>
  <c r="R12" i="5" s="1"/>
  <c r="L10" i="5"/>
  <c r="K10" i="5"/>
  <c r="J10" i="5"/>
  <c r="J12" i="5" s="1"/>
  <c r="M9" i="5"/>
  <c r="O9" i="5" s="1"/>
  <c r="P9" i="5" s="1"/>
  <c r="H9" i="5"/>
  <c r="D9" i="5"/>
  <c r="F9" i="5" s="1"/>
  <c r="M8" i="5"/>
  <c r="O8" i="5" s="1"/>
  <c r="P8" i="5" s="1"/>
  <c r="H8" i="5"/>
  <c r="D8" i="5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L22" i="4"/>
  <c r="K22" i="4"/>
  <c r="J22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L21" i="4"/>
  <c r="K21" i="4"/>
  <c r="J21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L20" i="4"/>
  <c r="K20" i="4"/>
  <c r="J20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L19" i="4"/>
  <c r="K19" i="4"/>
  <c r="J19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L18" i="4"/>
  <c r="K18" i="4"/>
  <c r="J18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L17" i="4"/>
  <c r="K17" i="4"/>
  <c r="J17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L16" i="4"/>
  <c r="K16" i="4"/>
  <c r="J16" i="4"/>
  <c r="AF15" i="4"/>
  <c r="AE15" i="4"/>
  <c r="AB15" i="4"/>
  <c r="AA15" i="4"/>
  <c r="X15" i="4"/>
  <c r="W15" i="4"/>
  <c r="T15" i="4"/>
  <c r="S15" i="4"/>
  <c r="K15" i="4"/>
  <c r="J15" i="4"/>
  <c r="AF13" i="4"/>
  <c r="AE13" i="4"/>
  <c r="AD13" i="4"/>
  <c r="AD15" i="4" s="1"/>
  <c r="AC13" i="4"/>
  <c r="AC15" i="4" s="1"/>
  <c r="AB13" i="4"/>
  <c r="AA13" i="4"/>
  <c r="Z13" i="4"/>
  <c r="Z15" i="4" s="1"/>
  <c r="Y13" i="4"/>
  <c r="Y15" i="4" s="1"/>
  <c r="X13" i="4"/>
  <c r="W13" i="4"/>
  <c r="V13" i="4"/>
  <c r="V15" i="4" s="1"/>
  <c r="U13" i="4"/>
  <c r="U15" i="4" s="1"/>
  <c r="T13" i="4"/>
  <c r="S13" i="4"/>
  <c r="R13" i="4"/>
  <c r="R15" i="4" s="1"/>
  <c r="L13" i="4"/>
  <c r="L15" i="4" s="1"/>
  <c r="K13" i="4"/>
  <c r="J13" i="4"/>
  <c r="M12" i="4"/>
  <c r="O12" i="4" s="1"/>
  <c r="P12" i="4" s="1"/>
  <c r="H12" i="4"/>
  <c r="D12" i="4"/>
  <c r="F12" i="4" s="1"/>
  <c r="M11" i="4"/>
  <c r="O11" i="4" s="1"/>
  <c r="P11" i="4" s="1"/>
  <c r="H11" i="4"/>
  <c r="D11" i="4"/>
  <c r="M10" i="4"/>
  <c r="O10" i="4" s="1"/>
  <c r="P10" i="4" s="1"/>
  <c r="H10" i="4"/>
  <c r="F10" i="4"/>
  <c r="D10" i="4"/>
  <c r="O9" i="4"/>
  <c r="P9" i="4" s="1"/>
  <c r="M9" i="4"/>
  <c r="H9" i="4"/>
  <c r="F9" i="4"/>
  <c r="D9" i="4"/>
  <c r="M8" i="4"/>
  <c r="O8" i="4" s="1"/>
  <c r="P8" i="4" s="1"/>
  <c r="H8" i="4"/>
  <c r="D8" i="4"/>
  <c r="F8" i="4" s="1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L28" i="3"/>
  <c r="K28" i="3"/>
  <c r="J28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L27" i="3"/>
  <c r="K27" i="3"/>
  <c r="J27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L26" i="3"/>
  <c r="K26" i="3"/>
  <c r="J26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L25" i="3"/>
  <c r="K25" i="3"/>
  <c r="J25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L24" i="3"/>
  <c r="K24" i="3"/>
  <c r="J24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L23" i="3"/>
  <c r="K23" i="3"/>
  <c r="J23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L22" i="3"/>
  <c r="K22" i="3"/>
  <c r="J22" i="3"/>
  <c r="AJ21" i="3"/>
  <c r="AH21" i="3"/>
  <c r="AF21" i="3"/>
  <c r="AD21" i="3"/>
  <c r="AB21" i="3"/>
  <c r="Z21" i="3"/>
  <c r="X21" i="3"/>
  <c r="V21" i="3"/>
  <c r="T21" i="3"/>
  <c r="R21" i="3"/>
  <c r="K21" i="3"/>
  <c r="AK19" i="3"/>
  <c r="AK21" i="3" s="1"/>
  <c r="AJ19" i="3"/>
  <c r="AI19" i="3"/>
  <c r="AI21" i="3" s="1"/>
  <c r="AH19" i="3"/>
  <c r="AG19" i="3"/>
  <c r="AG21" i="3" s="1"/>
  <c r="AF19" i="3"/>
  <c r="AE19" i="3"/>
  <c r="AE21" i="3" s="1"/>
  <c r="AD19" i="3"/>
  <c r="AC19" i="3"/>
  <c r="AC21" i="3" s="1"/>
  <c r="AB19" i="3"/>
  <c r="AA19" i="3"/>
  <c r="AA21" i="3" s="1"/>
  <c r="Z19" i="3"/>
  <c r="Y19" i="3"/>
  <c r="Y21" i="3" s="1"/>
  <c r="X19" i="3"/>
  <c r="W19" i="3"/>
  <c r="W21" i="3" s="1"/>
  <c r="V19" i="3"/>
  <c r="U19" i="3"/>
  <c r="U21" i="3" s="1"/>
  <c r="T19" i="3"/>
  <c r="S19" i="3"/>
  <c r="S21" i="3" s="1"/>
  <c r="R19" i="3"/>
  <c r="L19" i="3"/>
  <c r="L21" i="3" s="1"/>
  <c r="K19" i="3"/>
  <c r="J19" i="3"/>
  <c r="J21" i="3" s="1"/>
  <c r="M18" i="3"/>
  <c r="O18" i="3" s="1"/>
  <c r="P18" i="3" s="1"/>
  <c r="H18" i="3"/>
  <c r="D18" i="3"/>
  <c r="F18" i="3" s="1"/>
  <c r="O17" i="3"/>
  <c r="P17" i="3" s="1"/>
  <c r="M17" i="3"/>
  <c r="H17" i="3"/>
  <c r="D17" i="3"/>
  <c r="M16" i="3"/>
  <c r="O16" i="3" s="1"/>
  <c r="P16" i="3" s="1"/>
  <c r="H16" i="3"/>
  <c r="F16" i="3"/>
  <c r="D16" i="3"/>
  <c r="O15" i="3"/>
  <c r="P15" i="3" s="1"/>
  <c r="M15" i="3"/>
  <c r="H15" i="3"/>
  <c r="F15" i="3"/>
  <c r="D15" i="3"/>
  <c r="M14" i="3"/>
  <c r="O14" i="3" s="1"/>
  <c r="P14" i="3" s="1"/>
  <c r="H14" i="3"/>
  <c r="D14" i="3"/>
  <c r="F14" i="3" s="1"/>
  <c r="O13" i="3"/>
  <c r="P13" i="3" s="1"/>
  <c r="E13" i="3" s="1"/>
  <c r="M13" i="3"/>
  <c r="H13" i="3"/>
  <c r="D13" i="3"/>
  <c r="F13" i="3" s="1"/>
  <c r="M12" i="3"/>
  <c r="O12" i="3" s="1"/>
  <c r="P12" i="3" s="1"/>
  <c r="H12" i="3"/>
  <c r="F12" i="3"/>
  <c r="D12" i="3"/>
  <c r="O11" i="3"/>
  <c r="P11" i="3" s="1"/>
  <c r="M11" i="3"/>
  <c r="H11" i="3"/>
  <c r="F11" i="3"/>
  <c r="D11" i="3"/>
  <c r="M10" i="3"/>
  <c r="O10" i="3" s="1"/>
  <c r="P10" i="3" s="1"/>
  <c r="H10" i="3"/>
  <c r="D10" i="3"/>
  <c r="F10" i="3" s="1"/>
  <c r="O9" i="3"/>
  <c r="P9" i="3" s="1"/>
  <c r="E9" i="3" s="1"/>
  <c r="M9" i="3"/>
  <c r="H9" i="3"/>
  <c r="D9" i="3"/>
  <c r="F9" i="3" s="1"/>
  <c r="M8" i="3"/>
  <c r="O8" i="3" s="1"/>
  <c r="P8" i="3" s="1"/>
  <c r="E8" i="3" s="1"/>
  <c r="H8" i="3"/>
  <c r="F8" i="3"/>
  <c r="D8" i="3"/>
  <c r="AV20" i="2"/>
  <c r="AU20" i="2"/>
  <c r="AT20" i="2"/>
  <c r="AS20" i="2"/>
  <c r="AM20" i="2"/>
  <c r="AL20" i="2"/>
  <c r="AK20" i="2"/>
  <c r="AJ20" i="2"/>
  <c r="AD20" i="2"/>
  <c r="AC20" i="2"/>
  <c r="AB20" i="2"/>
  <c r="AA20" i="2"/>
  <c r="U20" i="2"/>
  <c r="T20" i="2"/>
  <c r="S20" i="2"/>
  <c r="R20" i="2"/>
  <c r="L20" i="2"/>
  <c r="K20" i="2"/>
  <c r="J20" i="2"/>
  <c r="I20" i="2"/>
  <c r="AV19" i="2"/>
  <c r="AU19" i="2"/>
  <c r="AT19" i="2"/>
  <c r="AS19" i="2"/>
  <c r="AM19" i="2"/>
  <c r="AL19" i="2"/>
  <c r="AK19" i="2"/>
  <c r="AJ19" i="2"/>
  <c r="AD19" i="2"/>
  <c r="AC19" i="2"/>
  <c r="AB19" i="2"/>
  <c r="AA19" i="2"/>
  <c r="U19" i="2"/>
  <c r="T19" i="2"/>
  <c r="S19" i="2"/>
  <c r="R19" i="2"/>
  <c r="L19" i="2"/>
  <c r="K19" i="2"/>
  <c r="J19" i="2"/>
  <c r="I19" i="2"/>
  <c r="AV18" i="2"/>
  <c r="AU18" i="2"/>
  <c r="AT18" i="2"/>
  <c r="AS18" i="2"/>
  <c r="AM18" i="2"/>
  <c r="AL18" i="2"/>
  <c r="AK18" i="2"/>
  <c r="AJ18" i="2"/>
  <c r="AD18" i="2"/>
  <c r="AC18" i="2"/>
  <c r="AB18" i="2"/>
  <c r="AA18" i="2"/>
  <c r="U18" i="2"/>
  <c r="T18" i="2"/>
  <c r="S18" i="2"/>
  <c r="R18" i="2"/>
  <c r="L18" i="2"/>
  <c r="K18" i="2"/>
  <c r="J18" i="2"/>
  <c r="I18" i="2"/>
  <c r="AV17" i="2"/>
  <c r="AU17" i="2"/>
  <c r="AT17" i="2"/>
  <c r="AS17" i="2"/>
  <c r="AM17" i="2"/>
  <c r="AL17" i="2"/>
  <c r="AK17" i="2"/>
  <c r="AJ17" i="2"/>
  <c r="AD17" i="2"/>
  <c r="AC17" i="2"/>
  <c r="AB17" i="2"/>
  <c r="AA17" i="2"/>
  <c r="U17" i="2"/>
  <c r="T17" i="2"/>
  <c r="S17" i="2"/>
  <c r="R17" i="2"/>
  <c r="L17" i="2"/>
  <c r="K17" i="2"/>
  <c r="J17" i="2"/>
  <c r="I17" i="2"/>
  <c r="AV16" i="2"/>
  <c r="AU16" i="2"/>
  <c r="AT16" i="2"/>
  <c r="AS16" i="2"/>
  <c r="AM16" i="2"/>
  <c r="AL16" i="2"/>
  <c r="AK16" i="2"/>
  <c r="AJ16" i="2"/>
  <c r="AD16" i="2"/>
  <c r="AC16" i="2"/>
  <c r="AB16" i="2"/>
  <c r="AA16" i="2"/>
  <c r="U16" i="2"/>
  <c r="T16" i="2"/>
  <c r="S16" i="2"/>
  <c r="R16" i="2"/>
  <c r="L16" i="2"/>
  <c r="K16" i="2"/>
  <c r="J16" i="2"/>
  <c r="I16" i="2"/>
  <c r="AV15" i="2"/>
  <c r="AU15" i="2"/>
  <c r="AT15" i="2"/>
  <c r="AS15" i="2"/>
  <c r="AM15" i="2"/>
  <c r="AL15" i="2"/>
  <c r="AK15" i="2"/>
  <c r="AJ15" i="2"/>
  <c r="AD15" i="2"/>
  <c r="AC15" i="2"/>
  <c r="AB15" i="2"/>
  <c r="AA15" i="2"/>
  <c r="U15" i="2"/>
  <c r="T15" i="2"/>
  <c r="S15" i="2"/>
  <c r="R15" i="2"/>
  <c r="L15" i="2"/>
  <c r="K15" i="2"/>
  <c r="J15" i="2"/>
  <c r="I15" i="2"/>
  <c r="AV14" i="2"/>
  <c r="AU14" i="2"/>
  <c r="AT14" i="2"/>
  <c r="AS14" i="2"/>
  <c r="AM14" i="2"/>
  <c r="AL14" i="2"/>
  <c r="AK14" i="2"/>
  <c r="AJ14" i="2"/>
  <c r="AD14" i="2"/>
  <c r="AC14" i="2"/>
  <c r="AB14" i="2"/>
  <c r="AA14" i="2"/>
  <c r="U14" i="2"/>
  <c r="T14" i="2"/>
  <c r="S14" i="2"/>
  <c r="R14" i="2"/>
  <c r="L14" i="2"/>
  <c r="K14" i="2"/>
  <c r="J14" i="2"/>
  <c r="I14" i="2"/>
  <c r="AK13" i="2"/>
  <c r="S13" i="2"/>
  <c r="AV11" i="2"/>
  <c r="AV13" i="2" s="1"/>
  <c r="AU11" i="2"/>
  <c r="AU13" i="2" s="1"/>
  <c r="AT11" i="2"/>
  <c r="AT13" i="2" s="1"/>
  <c r="AS11" i="2"/>
  <c r="AS13" i="2" s="1"/>
  <c r="AM11" i="2"/>
  <c r="AM13" i="2" s="1"/>
  <c r="AL11" i="2"/>
  <c r="AL13" i="2" s="1"/>
  <c r="AK11" i="2"/>
  <c r="AJ11" i="2"/>
  <c r="AJ13" i="2" s="1"/>
  <c r="AD11" i="2"/>
  <c r="AD13" i="2" s="1"/>
  <c r="AC11" i="2"/>
  <c r="AC13" i="2" s="1"/>
  <c r="AB11" i="2"/>
  <c r="AB13" i="2" s="1"/>
  <c r="AA11" i="2"/>
  <c r="AA13" i="2" s="1"/>
  <c r="U11" i="2"/>
  <c r="U13" i="2" s="1"/>
  <c r="T11" i="2"/>
  <c r="T13" i="2" s="1"/>
  <c r="S11" i="2"/>
  <c r="R11" i="2"/>
  <c r="R13" i="2" s="1"/>
  <c r="L11" i="2"/>
  <c r="L13" i="2" s="1"/>
  <c r="K11" i="2"/>
  <c r="K13" i="2" s="1"/>
  <c r="J11" i="2"/>
  <c r="J13" i="2" s="1"/>
  <c r="I11" i="2"/>
  <c r="I13" i="2" s="1"/>
  <c r="AY10" i="2"/>
  <c r="AZ10" i="2" s="1"/>
  <c r="AW10" i="2"/>
  <c r="AP10" i="2"/>
  <c r="AQ10" i="2" s="1"/>
  <c r="AR10" i="2" s="1"/>
  <c r="AN10" i="2"/>
  <c r="AG10" i="2"/>
  <c r="AH10" i="2" s="1"/>
  <c r="AE10" i="2"/>
  <c r="X10" i="2"/>
  <c r="Y10" i="2" s="1"/>
  <c r="V10" i="2"/>
  <c r="O10" i="2"/>
  <c r="P10" i="2" s="1"/>
  <c r="G10" i="2" s="1"/>
  <c r="M10" i="2"/>
  <c r="E10" i="2"/>
  <c r="D10" i="2"/>
  <c r="AW9" i="2"/>
  <c r="AY9" i="2" s="1"/>
  <c r="AZ9" i="2" s="1"/>
  <c r="BA9" i="2" s="1"/>
  <c r="AQ9" i="2"/>
  <c r="AR9" i="2" s="1"/>
  <c r="AN9" i="2"/>
  <c r="AP9" i="2" s="1"/>
  <c r="AE9" i="2"/>
  <c r="AG9" i="2" s="1"/>
  <c r="AH9" i="2" s="1"/>
  <c r="AI9" i="2" s="1"/>
  <c r="Y9" i="2"/>
  <c r="V9" i="2"/>
  <c r="X9" i="2" s="1"/>
  <c r="M9" i="2"/>
  <c r="E9" i="2"/>
  <c r="AY8" i="2"/>
  <c r="AZ8" i="2" s="1"/>
  <c r="BA8" i="2" s="1"/>
  <c r="AW8" i="2"/>
  <c r="AR8" i="2"/>
  <c r="AP8" i="2"/>
  <c r="AQ8" i="2" s="1"/>
  <c r="AN8" i="2"/>
  <c r="AG8" i="2"/>
  <c r="AH8" i="2" s="1"/>
  <c r="AI10" i="2" s="1"/>
  <c r="AE8" i="2"/>
  <c r="X8" i="2"/>
  <c r="Y8" i="2" s="1"/>
  <c r="Z10" i="2" s="1"/>
  <c r="V8" i="2"/>
  <c r="O8" i="2"/>
  <c r="P8" i="2" s="1"/>
  <c r="M8" i="2"/>
  <c r="E8" i="2"/>
  <c r="D8" i="2"/>
  <c r="AV28" i="1"/>
  <c r="AU28" i="1"/>
  <c r="AT28" i="1"/>
  <c r="AS28" i="1"/>
  <c r="AM28" i="1"/>
  <c r="AL28" i="1"/>
  <c r="AK28" i="1"/>
  <c r="AJ28" i="1"/>
  <c r="AD28" i="1"/>
  <c r="AC28" i="1"/>
  <c r="AB28" i="1"/>
  <c r="AA28" i="1"/>
  <c r="U28" i="1"/>
  <c r="T28" i="1"/>
  <c r="S28" i="1"/>
  <c r="R28" i="1"/>
  <c r="L28" i="1"/>
  <c r="K28" i="1"/>
  <c r="J28" i="1"/>
  <c r="I28" i="1"/>
  <c r="AV27" i="1"/>
  <c r="AU27" i="1"/>
  <c r="AT27" i="1"/>
  <c r="AS27" i="1"/>
  <c r="AM27" i="1"/>
  <c r="AL27" i="1"/>
  <c r="AK27" i="1"/>
  <c r="AJ27" i="1"/>
  <c r="AD27" i="1"/>
  <c r="AC27" i="1"/>
  <c r="AB27" i="1"/>
  <c r="AA27" i="1"/>
  <c r="U27" i="1"/>
  <c r="T27" i="1"/>
  <c r="S27" i="1"/>
  <c r="R27" i="1"/>
  <c r="L27" i="1"/>
  <c r="K27" i="1"/>
  <c r="J27" i="1"/>
  <c r="I27" i="1"/>
  <c r="AV26" i="1"/>
  <c r="AU26" i="1"/>
  <c r="AT26" i="1"/>
  <c r="AS26" i="1"/>
  <c r="AM26" i="1"/>
  <c r="AL26" i="1"/>
  <c r="AK26" i="1"/>
  <c r="AJ26" i="1"/>
  <c r="AD26" i="1"/>
  <c r="AC26" i="1"/>
  <c r="AB26" i="1"/>
  <c r="AA26" i="1"/>
  <c r="U26" i="1"/>
  <c r="T26" i="1"/>
  <c r="S26" i="1"/>
  <c r="R26" i="1"/>
  <c r="L26" i="1"/>
  <c r="K26" i="1"/>
  <c r="J26" i="1"/>
  <c r="I26" i="1"/>
  <c r="AV25" i="1"/>
  <c r="AU25" i="1"/>
  <c r="AT25" i="1"/>
  <c r="AS25" i="1"/>
  <c r="AM25" i="1"/>
  <c r="AL25" i="1"/>
  <c r="AK25" i="1"/>
  <c r="AJ25" i="1"/>
  <c r="AD25" i="1"/>
  <c r="AC25" i="1"/>
  <c r="AB25" i="1"/>
  <c r="AA25" i="1"/>
  <c r="U25" i="1"/>
  <c r="T25" i="1"/>
  <c r="S25" i="1"/>
  <c r="R25" i="1"/>
  <c r="L25" i="1"/>
  <c r="K25" i="1"/>
  <c r="J25" i="1"/>
  <c r="I25" i="1"/>
  <c r="AV24" i="1"/>
  <c r="AU24" i="1"/>
  <c r="AT24" i="1"/>
  <c r="AS24" i="1"/>
  <c r="AM24" i="1"/>
  <c r="AL24" i="1"/>
  <c r="AK24" i="1"/>
  <c r="AJ24" i="1"/>
  <c r="AD24" i="1"/>
  <c r="AC24" i="1"/>
  <c r="AB24" i="1"/>
  <c r="AA24" i="1"/>
  <c r="U24" i="1"/>
  <c r="T24" i="1"/>
  <c r="S24" i="1"/>
  <c r="R24" i="1"/>
  <c r="L24" i="1"/>
  <c r="K24" i="1"/>
  <c r="J24" i="1"/>
  <c r="I24" i="1"/>
  <c r="AV23" i="1"/>
  <c r="AU23" i="1"/>
  <c r="AT23" i="1"/>
  <c r="AS23" i="1"/>
  <c r="AM23" i="1"/>
  <c r="AL23" i="1"/>
  <c r="AK23" i="1"/>
  <c r="AJ23" i="1"/>
  <c r="AD23" i="1"/>
  <c r="AC23" i="1"/>
  <c r="AB23" i="1"/>
  <c r="AA23" i="1"/>
  <c r="U23" i="1"/>
  <c r="T23" i="1"/>
  <c r="S23" i="1"/>
  <c r="R23" i="1"/>
  <c r="L23" i="1"/>
  <c r="K23" i="1"/>
  <c r="J23" i="1"/>
  <c r="I23" i="1"/>
  <c r="AV22" i="1"/>
  <c r="AU22" i="1"/>
  <c r="AT22" i="1"/>
  <c r="AS22" i="1"/>
  <c r="AM22" i="1"/>
  <c r="AL22" i="1"/>
  <c r="AK22" i="1"/>
  <c r="AJ22" i="1"/>
  <c r="AD22" i="1"/>
  <c r="AC22" i="1"/>
  <c r="AB22" i="1"/>
  <c r="AA22" i="1"/>
  <c r="U22" i="1"/>
  <c r="T22" i="1"/>
  <c r="S22" i="1"/>
  <c r="R22" i="1"/>
  <c r="L22" i="1"/>
  <c r="K22" i="1"/>
  <c r="J22" i="1"/>
  <c r="I22" i="1"/>
  <c r="AK21" i="1"/>
  <c r="AB21" i="1"/>
  <c r="AA21" i="1"/>
  <c r="S21" i="1"/>
  <c r="R21" i="1"/>
  <c r="AV19" i="1"/>
  <c r="AV21" i="1" s="1"/>
  <c r="AU19" i="1"/>
  <c r="AU21" i="1" s="1"/>
  <c r="AT19" i="1"/>
  <c r="AT21" i="1" s="1"/>
  <c r="AS19" i="1"/>
  <c r="AS21" i="1" s="1"/>
  <c r="AM19" i="1"/>
  <c r="AM21" i="1" s="1"/>
  <c r="AL19" i="1"/>
  <c r="AL21" i="1" s="1"/>
  <c r="AK19" i="1"/>
  <c r="AJ19" i="1"/>
  <c r="AJ21" i="1" s="1"/>
  <c r="AD19" i="1"/>
  <c r="AD21" i="1" s="1"/>
  <c r="AC19" i="1"/>
  <c r="AC21" i="1" s="1"/>
  <c r="AB19" i="1"/>
  <c r="AA19" i="1"/>
  <c r="U19" i="1"/>
  <c r="U21" i="1" s="1"/>
  <c r="T19" i="1"/>
  <c r="T21" i="1" s="1"/>
  <c r="S19" i="1"/>
  <c r="R19" i="1"/>
  <c r="L19" i="1"/>
  <c r="L21" i="1" s="1"/>
  <c r="K19" i="1"/>
  <c r="K21" i="1" s="1"/>
  <c r="J19" i="1"/>
  <c r="J21" i="1" s="1"/>
  <c r="I19" i="1"/>
  <c r="I21" i="1" s="1"/>
  <c r="AY18" i="1"/>
  <c r="AZ18" i="1" s="1"/>
  <c r="AW18" i="1"/>
  <c r="AN18" i="1"/>
  <c r="AP18" i="1" s="1"/>
  <c r="AQ18" i="1" s="1"/>
  <c r="AE18" i="1"/>
  <c r="AG18" i="1" s="1"/>
  <c r="AH18" i="1" s="1"/>
  <c r="V18" i="1"/>
  <c r="X18" i="1" s="1"/>
  <c r="Y18" i="1" s="1"/>
  <c r="O18" i="1"/>
  <c r="M18" i="1"/>
  <c r="E18" i="1"/>
  <c r="AY17" i="1"/>
  <c r="AZ17" i="1" s="1"/>
  <c r="AW17" i="1"/>
  <c r="AP17" i="1"/>
  <c r="AQ17" i="1" s="1"/>
  <c r="AN17" i="1"/>
  <c r="AG17" i="1"/>
  <c r="AH17" i="1" s="1"/>
  <c r="AE17" i="1"/>
  <c r="X17" i="1"/>
  <c r="Y17" i="1" s="1"/>
  <c r="V17" i="1"/>
  <c r="O17" i="1"/>
  <c r="P17" i="1" s="1"/>
  <c r="M17" i="1"/>
  <c r="F17" i="1"/>
  <c r="E17" i="1"/>
  <c r="D17" i="1"/>
  <c r="AW16" i="1"/>
  <c r="AY16" i="1" s="1"/>
  <c r="AZ16" i="1" s="1"/>
  <c r="AN16" i="1"/>
  <c r="AP16" i="1" s="1"/>
  <c r="AQ16" i="1" s="1"/>
  <c r="AE16" i="1"/>
  <c r="AG16" i="1" s="1"/>
  <c r="AH16" i="1" s="1"/>
  <c r="Y16" i="1"/>
  <c r="V16" i="1"/>
  <c r="X16" i="1" s="1"/>
  <c r="M16" i="1"/>
  <c r="O16" i="1" s="1"/>
  <c r="F16" i="1" s="1"/>
  <c r="E16" i="1"/>
  <c r="AW15" i="1"/>
  <c r="AY15" i="1" s="1"/>
  <c r="AZ15" i="1" s="1"/>
  <c r="AN15" i="1"/>
  <c r="AP15" i="1" s="1"/>
  <c r="AQ15" i="1" s="1"/>
  <c r="AG15" i="1"/>
  <c r="AH15" i="1" s="1"/>
  <c r="AE15" i="1"/>
  <c r="V15" i="1"/>
  <c r="X15" i="1" s="1"/>
  <c r="Y15" i="1" s="1"/>
  <c r="M15" i="1"/>
  <c r="O15" i="1" s="1"/>
  <c r="E15" i="1"/>
  <c r="AW14" i="1"/>
  <c r="AY14" i="1" s="1"/>
  <c r="AZ14" i="1" s="1"/>
  <c r="AP14" i="1"/>
  <c r="AQ14" i="1" s="1"/>
  <c r="AN14" i="1"/>
  <c r="AE14" i="1"/>
  <c r="AG14" i="1" s="1"/>
  <c r="AH14" i="1" s="1"/>
  <c r="V14" i="1"/>
  <c r="D14" i="1" s="1"/>
  <c r="M14" i="1"/>
  <c r="O14" i="1" s="1"/>
  <c r="E14" i="1"/>
  <c r="AW13" i="1"/>
  <c r="AY13" i="1" s="1"/>
  <c r="AZ13" i="1" s="1"/>
  <c r="AN13" i="1"/>
  <c r="AP13" i="1" s="1"/>
  <c r="AQ13" i="1" s="1"/>
  <c r="AE13" i="1"/>
  <c r="AG13" i="1" s="1"/>
  <c r="AH13" i="1" s="1"/>
  <c r="V13" i="1"/>
  <c r="X13" i="1" s="1"/>
  <c r="Y13" i="1" s="1"/>
  <c r="M13" i="1"/>
  <c r="O13" i="1" s="1"/>
  <c r="E13" i="1"/>
  <c r="D13" i="1"/>
  <c r="AW12" i="1"/>
  <c r="AY12" i="1" s="1"/>
  <c r="AZ12" i="1" s="1"/>
  <c r="AN12" i="1"/>
  <c r="AP12" i="1" s="1"/>
  <c r="AQ12" i="1" s="1"/>
  <c r="AE12" i="1"/>
  <c r="AG12" i="1" s="1"/>
  <c r="AH12" i="1" s="1"/>
  <c r="V12" i="1"/>
  <c r="X12" i="1" s="1"/>
  <c r="Y12" i="1" s="1"/>
  <c r="M12" i="1"/>
  <c r="D12" i="1" s="1"/>
  <c r="E12" i="1"/>
  <c r="AY11" i="1"/>
  <c r="AZ11" i="1" s="1"/>
  <c r="AW11" i="1"/>
  <c r="AP11" i="1"/>
  <c r="AQ11" i="1" s="1"/>
  <c r="AN11" i="1"/>
  <c r="AG11" i="1"/>
  <c r="AH11" i="1" s="1"/>
  <c r="AE11" i="1"/>
  <c r="X11" i="1"/>
  <c r="Y11" i="1" s="1"/>
  <c r="V11" i="1"/>
  <c r="O11" i="1"/>
  <c r="P11" i="1" s="1"/>
  <c r="M11" i="1"/>
  <c r="F11" i="1"/>
  <c r="E11" i="1"/>
  <c r="D11" i="1"/>
  <c r="AW10" i="1"/>
  <c r="AY10" i="1" s="1"/>
  <c r="AZ10" i="1" s="1"/>
  <c r="BA10" i="1" s="1"/>
  <c r="AN10" i="1"/>
  <c r="AP10" i="1" s="1"/>
  <c r="AQ10" i="1" s="1"/>
  <c r="AE10" i="1"/>
  <c r="AG10" i="1" s="1"/>
  <c r="AH10" i="1" s="1"/>
  <c r="V10" i="1"/>
  <c r="X10" i="1" s="1"/>
  <c r="Y10" i="1" s="1"/>
  <c r="M10" i="1"/>
  <c r="O10" i="1" s="1"/>
  <c r="E10" i="1"/>
  <c r="D10" i="1"/>
  <c r="AW9" i="1"/>
  <c r="AY9" i="1" s="1"/>
  <c r="AZ9" i="1" s="1"/>
  <c r="AN9" i="1"/>
  <c r="AP9" i="1" s="1"/>
  <c r="AQ9" i="1" s="1"/>
  <c r="AR9" i="1" s="1"/>
  <c r="AE9" i="1"/>
  <c r="AG9" i="1" s="1"/>
  <c r="AH9" i="1" s="1"/>
  <c r="V9" i="1"/>
  <c r="X9" i="1" s="1"/>
  <c r="Y9" i="1" s="1"/>
  <c r="M9" i="1"/>
  <c r="O9" i="1" s="1"/>
  <c r="E9" i="1"/>
  <c r="D9" i="1"/>
  <c r="AW8" i="1"/>
  <c r="AY8" i="1" s="1"/>
  <c r="AZ8" i="1" s="1"/>
  <c r="AN8" i="1"/>
  <c r="AP8" i="1" s="1"/>
  <c r="AQ8" i="1" s="1"/>
  <c r="AE8" i="1"/>
  <c r="AG8" i="1" s="1"/>
  <c r="AH8" i="1" s="1"/>
  <c r="AI8" i="1" s="1"/>
  <c r="V8" i="1"/>
  <c r="X8" i="1" s="1"/>
  <c r="Y8" i="1" s="1"/>
  <c r="M8" i="1"/>
  <c r="D8" i="1" s="1"/>
  <c r="E8" i="1"/>
  <c r="P14" i="1" l="1"/>
  <c r="BA15" i="1"/>
  <c r="Z18" i="1"/>
  <c r="AR8" i="1"/>
  <c r="P9" i="1"/>
  <c r="F9" i="1"/>
  <c r="BA9" i="1"/>
  <c r="G11" i="1"/>
  <c r="AI11" i="1"/>
  <c r="BA11" i="1"/>
  <c r="AI12" i="1"/>
  <c r="AR13" i="1"/>
  <c r="BA14" i="1"/>
  <c r="AI16" i="1"/>
  <c r="AI18" i="1"/>
  <c r="Z15" i="1"/>
  <c r="AI17" i="1"/>
  <c r="BA18" i="1"/>
  <c r="BA8" i="1"/>
  <c r="Z9" i="1"/>
  <c r="AI10" i="1"/>
  <c r="AR12" i="1"/>
  <c r="P13" i="1"/>
  <c r="F13" i="1"/>
  <c r="BA13" i="1"/>
  <c r="AI14" i="1"/>
  <c r="AI15" i="1"/>
  <c r="AR16" i="1"/>
  <c r="AR17" i="1"/>
  <c r="AR18" i="1"/>
  <c r="BA10" i="2"/>
  <c r="F10" i="1"/>
  <c r="P10" i="1"/>
  <c r="AI13" i="1"/>
  <c r="AR14" i="1"/>
  <c r="G17" i="1"/>
  <c r="BA17" i="1"/>
  <c r="AI9" i="1"/>
  <c r="AR10" i="1"/>
  <c r="AR11" i="1"/>
  <c r="BA12" i="1"/>
  <c r="Z13" i="1"/>
  <c r="P15" i="1"/>
  <c r="F15" i="1"/>
  <c r="AR15" i="1"/>
  <c r="BA16" i="1"/>
  <c r="F18" i="1"/>
  <c r="E10" i="3"/>
  <c r="Q10" i="3"/>
  <c r="E14" i="3"/>
  <c r="Q14" i="3"/>
  <c r="D16" i="1"/>
  <c r="Q16" i="3"/>
  <c r="Q17" i="3"/>
  <c r="E17" i="3"/>
  <c r="E12" i="4"/>
  <c r="Q12" i="4"/>
  <c r="E9" i="5"/>
  <c r="Q9" i="5"/>
  <c r="O8" i="1"/>
  <c r="P16" i="1"/>
  <c r="P18" i="1"/>
  <c r="Q12" i="3"/>
  <c r="X14" i="1"/>
  <c r="Y14" i="1" s="1"/>
  <c r="Z14" i="1" s="1"/>
  <c r="G8" i="2"/>
  <c r="Z8" i="2"/>
  <c r="O9" i="2"/>
  <c r="D9" i="2"/>
  <c r="F10" i="2"/>
  <c r="E12" i="3"/>
  <c r="E16" i="3"/>
  <c r="I17" i="3"/>
  <c r="E8" i="4"/>
  <c r="Q8" i="4"/>
  <c r="Q11" i="4"/>
  <c r="E11" i="4"/>
  <c r="Q8" i="5"/>
  <c r="E8" i="5"/>
  <c r="O12" i="1"/>
  <c r="D15" i="1"/>
  <c r="AI8" i="2"/>
  <c r="Z9" i="2"/>
  <c r="Q8" i="3"/>
  <c r="I12" i="3"/>
  <c r="I16" i="3"/>
  <c r="D18" i="1"/>
  <c r="F8" i="2"/>
  <c r="Q9" i="3"/>
  <c r="Q13" i="3"/>
  <c r="I9" i="4"/>
  <c r="E9" i="4"/>
  <c r="Q9" i="4"/>
  <c r="E10" i="4"/>
  <c r="Q10" i="4"/>
  <c r="I9" i="3"/>
  <c r="E11" i="3"/>
  <c r="I11" i="3" s="1"/>
  <c r="Q11" i="3"/>
  <c r="I13" i="3"/>
  <c r="E15" i="3"/>
  <c r="I15" i="3" s="1"/>
  <c r="Q15" i="3"/>
  <c r="E18" i="3"/>
  <c r="Q18" i="3"/>
  <c r="I10" i="4"/>
  <c r="I11" i="4"/>
  <c r="I8" i="5"/>
  <c r="I14" i="3"/>
  <c r="I18" i="3"/>
  <c r="I8" i="4"/>
  <c r="I12" i="4"/>
  <c r="I9" i="5"/>
  <c r="F17" i="3"/>
  <c r="F11" i="4"/>
  <c r="F8" i="5"/>
  <c r="G18" i="1" l="1"/>
  <c r="G16" i="1"/>
  <c r="Q10" i="1"/>
  <c r="G10" i="1"/>
  <c r="G13" i="1"/>
  <c r="Z12" i="1"/>
  <c r="I8" i="3"/>
  <c r="P12" i="1"/>
  <c r="F12" i="1"/>
  <c r="F8" i="1"/>
  <c r="P8" i="1"/>
  <c r="Q13" i="1" s="1"/>
  <c r="Z8" i="1"/>
  <c r="Z16" i="1"/>
  <c r="G9" i="1"/>
  <c r="Q9" i="1"/>
  <c r="G14" i="1"/>
  <c r="I10" i="3"/>
  <c r="F9" i="2"/>
  <c r="P9" i="2"/>
  <c r="G15" i="1"/>
  <c r="Q15" i="1"/>
  <c r="Z11" i="1"/>
  <c r="Z17" i="1"/>
  <c r="Z10" i="1"/>
  <c r="F14" i="1"/>
  <c r="Q9" i="2" l="1"/>
  <c r="G9" i="2"/>
  <c r="Q10" i="2"/>
  <c r="Q8" i="2"/>
  <c r="Q14" i="1"/>
  <c r="Q12" i="1"/>
  <c r="G12" i="1"/>
  <c r="H9" i="1"/>
  <c r="Q8" i="1"/>
  <c r="G8" i="1"/>
  <c r="H14" i="1" s="1"/>
  <c r="Q11" i="1"/>
  <c r="Q17" i="1"/>
  <c r="Q16" i="1"/>
  <c r="Q18" i="1"/>
  <c r="H13" i="1" l="1"/>
  <c r="H16" i="1"/>
  <c r="H9" i="2"/>
  <c r="H10" i="2"/>
  <c r="H8" i="2"/>
  <c r="H8" i="1"/>
  <c r="H11" i="1"/>
  <c r="H17" i="1"/>
  <c r="H18" i="1"/>
  <c r="H15" i="1"/>
  <c r="H12" i="1"/>
  <c r="H10" i="1"/>
</calcChain>
</file>

<file path=xl/sharedStrings.xml><?xml version="1.0" encoding="utf-8"?>
<sst xmlns="http://schemas.openxmlformats.org/spreadsheetml/2006/main" count="1030" uniqueCount="91">
  <si>
    <t>대회일자 및 장소 : 2026. 04. 19.(일) / 안산 화랑유원지</t>
  </si>
  <si>
    <t>대회일자 및 장소 : 2026. 04. 18.(토) / 안산 화랑유원지</t>
  </si>
  <si>
    <t>Final Results - Solution and Answers Detail</t>
  </si>
  <si>
    <t xml:space="preserve">Correct  </t>
  </si>
  <si>
    <t>성명
Name)</t>
  </si>
  <si>
    <t>성명
(Name)</t>
  </si>
  <si>
    <t>배번
(Bib)</t>
  </si>
  <si>
    <t>Station-1</t>
  </si>
  <si>
    <t>Station-3</t>
  </si>
  <si>
    <t>Station-4</t>
  </si>
  <si>
    <t>Station-2</t>
  </si>
  <si>
    <t>Used
time</t>
  </si>
  <si>
    <t>Course
Time</t>
  </si>
  <si>
    <t>Station-5</t>
  </si>
  <si>
    <t>Used 
Time</t>
  </si>
  <si>
    <t>김성기</t>
  </si>
  <si>
    <t>정진범</t>
  </si>
  <si>
    <t>현종민</t>
  </si>
  <si>
    <t>이상복</t>
  </si>
  <si>
    <t>차윤선</t>
  </si>
  <si>
    <t>D</t>
  </si>
  <si>
    <t>F</t>
  </si>
  <si>
    <t>B</t>
  </si>
  <si>
    <t>A</t>
  </si>
  <si>
    <t>문정만</t>
  </si>
  <si>
    <t>경기도</t>
  </si>
  <si>
    <t>곽미아</t>
  </si>
  <si>
    <t>C</t>
  </si>
  <si>
    <t>김수미</t>
  </si>
  <si>
    <t>E</t>
  </si>
  <si>
    <t>이봉주</t>
  </si>
  <si>
    <t>Z</t>
  </si>
  <si>
    <t>민경완</t>
  </si>
  <si>
    <t>이경현</t>
  </si>
  <si>
    <t>A-7</t>
  </si>
  <si>
    <t>B-5</t>
  </si>
  <si>
    <t>A-1</t>
  </si>
  <si>
    <t>김성호</t>
  </si>
  <si>
    <t>B-1</t>
  </si>
  <si>
    <t>B-2</t>
  </si>
  <si>
    <t>A-2</t>
  </si>
  <si>
    <t>B-4</t>
  </si>
  <si>
    <t>P-1</t>
  </si>
  <si>
    <t>-</t>
  </si>
  <si>
    <t>최숙</t>
  </si>
  <si>
    <t>A-3</t>
  </si>
  <si>
    <t>신지윤</t>
  </si>
  <si>
    <t>B-3</t>
  </si>
  <si>
    <t>박지은</t>
  </si>
  <si>
    <t>A-4</t>
  </si>
  <si>
    <t>A-6</t>
  </si>
  <si>
    <t>A-8</t>
  </si>
  <si>
    <t>A-5</t>
  </si>
  <si>
    <t>A-9</t>
  </si>
  <si>
    <t>Cheng Po Yi</t>
  </si>
  <si>
    <t>Lin Shygbin</t>
  </si>
  <si>
    <t>HongKong</t>
  </si>
  <si>
    <t>TerraX (HongKong)</t>
  </si>
  <si>
    <t xml:space="preserve">KTOC 2026 TempO </t>
  </si>
  <si>
    <t>Ko Hiu Man Sophie</t>
  </si>
  <si>
    <t>% of correct answers</t>
  </si>
  <si>
    <t>제8회 한국트레일오리엔티어링 선수권대회</t>
  </si>
  <si>
    <t>제주연맹</t>
  </si>
  <si>
    <t>경북연맹</t>
  </si>
  <si>
    <t>Time</t>
  </si>
  <si>
    <t>서울연맹</t>
  </si>
  <si>
    <t>포리스트클럽</t>
  </si>
  <si>
    <t>Taiwan</t>
  </si>
  <si>
    <t>A-11</t>
  </si>
  <si>
    <t xml:space="preserve"> Points</t>
  </si>
  <si>
    <t>인천서구연맹</t>
  </si>
  <si>
    <t>일반부A</t>
  </si>
  <si>
    <t>Seconds</t>
  </si>
  <si>
    <t>Point</t>
  </si>
  <si>
    <t>A-10</t>
  </si>
  <si>
    <t>경기연맹</t>
  </si>
  <si>
    <t>A-12</t>
  </si>
  <si>
    <t>소속
(FD)</t>
  </si>
  <si>
    <t>Rank</t>
  </si>
  <si>
    <t>Penalty</t>
  </si>
  <si>
    <t>인천연맹</t>
  </si>
  <si>
    <t>Number of correct answers</t>
  </si>
  <si>
    <t>Total number of responses</t>
  </si>
  <si>
    <t>Timed Station-1</t>
  </si>
  <si>
    <t>Penalty
Time</t>
  </si>
  <si>
    <t>Final Result</t>
  </si>
  <si>
    <t>Control Points</t>
  </si>
  <si>
    <t>Result
Total</t>
  </si>
  <si>
    <t xml:space="preserve">KTOC 2026 PreO </t>
  </si>
  <si>
    <t>Vincent TANG</t>
  </si>
  <si>
    <t>AA (HongKong)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</si>
</sst>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h:mm:ss;@"/>
  </numFmts>
  <fonts count="7" x14ac:knownFonts="1">
    <font>
      <sz val="11"/>
      <color rgb="FF000000"/>
      <name val="맑은 고딕"/>
    </font>
    <font>
      <b/>
      <sz val="11"/>
      <color rgb="FF000000"/>
      <name val="맑은 고딕"/>
      <family val="3"/>
      <charset val="129"/>
    </font>
    <font>
      <b/>
      <sz val="11"/>
      <color rgb="FF0000CC"/>
      <name val="맑은 고딕"/>
      <family val="3"/>
      <charset val="129"/>
    </font>
    <font>
      <b/>
      <sz val="11"/>
      <color rgb="FF212529"/>
      <name val="맑은 고딕"/>
      <family val="3"/>
      <charset val="129"/>
    </font>
    <font>
      <b/>
      <sz val="20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9D9D9"/>
        <bgColor rgb="FF000000"/>
      </patternFill>
    </fill>
  </fills>
  <borders count="77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ck">
        <color rgb="FFFF0000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/>
      <bottom style="thick">
        <color rgb="FFFF0000"/>
      </bottom>
      <diagonal/>
    </border>
    <border>
      <left style="medium">
        <color auto="1"/>
      </left>
      <right/>
      <top/>
      <bottom style="thick">
        <color rgb="FFFF0000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ck">
        <color rgb="FFFF0000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rgb="FFFF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/>
      <top style="thin">
        <color auto="1"/>
      </top>
      <bottom style="thick">
        <color rgb="FFFF0000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rgb="FFFF0000"/>
      </bottom>
      <diagonal/>
    </border>
    <border>
      <left style="thin">
        <color auto="1"/>
      </left>
      <right style="medium">
        <color auto="1"/>
      </right>
      <top/>
      <bottom style="thin">
        <color rgb="FFFF0000"/>
      </bottom>
      <diagonal/>
    </border>
    <border>
      <left style="thick">
        <color rgb="FFFF0000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ck">
        <color rgb="FFFF0000"/>
      </right>
      <top style="medium">
        <color auto="1"/>
      </top>
      <bottom style="thin">
        <color auto="1"/>
      </bottom>
      <diagonal/>
    </border>
    <border>
      <left style="thick">
        <color rgb="FFFF0000"/>
      </left>
      <right/>
      <top style="thick">
        <color rgb="FFFF0000"/>
      </top>
      <bottom style="thin">
        <color auto="1"/>
      </bottom>
      <diagonal/>
    </border>
    <border>
      <left/>
      <right style="medium">
        <color auto="1"/>
      </right>
      <top style="thick">
        <color rgb="FFFF0000"/>
      </top>
      <bottom style="thin">
        <color auto="1"/>
      </bottom>
      <diagonal/>
    </border>
    <border>
      <left style="medium">
        <color auto="1"/>
      </left>
      <right/>
      <top style="thick">
        <color rgb="FFFF0000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ck">
        <color rgb="FFFF0000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rgb="FFFF0000"/>
      </right>
      <top style="thick">
        <color rgb="FFFF0000"/>
      </top>
      <bottom/>
      <diagonal/>
    </border>
    <border>
      <left style="thin">
        <color auto="1"/>
      </left>
      <right style="thick">
        <color rgb="FFFF0000"/>
      </right>
      <top/>
      <bottom/>
      <diagonal/>
    </border>
    <border>
      <left style="thin">
        <color auto="1"/>
      </left>
      <right style="thick">
        <color rgb="FFFF0000"/>
      </right>
      <top/>
      <bottom style="medium">
        <color auto="1"/>
      </bottom>
      <diagonal/>
    </border>
    <border>
      <left style="thick">
        <color rgb="FFFF0000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/>
      <diagonal/>
    </border>
    <border>
      <left style="thick">
        <color rgb="FFFF0000"/>
      </left>
      <right style="thin">
        <color auto="1"/>
      </right>
      <top style="thin">
        <color auto="1"/>
      </top>
      <bottom/>
      <diagonal/>
    </border>
    <border>
      <left style="thick">
        <color rgb="FFFF0000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ck">
        <color rgb="FFFF0000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rgb="FFFF0000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ck">
        <color rgb="FFFF0000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auto="1"/>
      </left>
      <right style="thick">
        <color rgb="FFFF0000"/>
      </right>
      <top style="thick">
        <color rgb="FFFF0000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5" fillId="0" borderId="0">
      <alignment vertical="center"/>
    </xf>
  </cellStyleXfs>
  <cellXfs count="14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1" fontId="5" fillId="0" borderId="0" xfId="1" applyNumberFormat="1">
      <alignment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176" fontId="1" fillId="0" borderId="26" xfId="0" applyNumberFormat="1" applyFont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21" fontId="0" fillId="0" borderId="27" xfId="0" applyNumberFormat="1" applyBorder="1" applyAlignment="1">
      <alignment horizontal="center" vertical="center"/>
    </xf>
    <xf numFmtId="46" fontId="0" fillId="0" borderId="27" xfId="0" applyNumberFormat="1" applyBorder="1" applyAlignment="1">
      <alignment horizontal="center" vertical="center"/>
    </xf>
    <xf numFmtId="21" fontId="0" fillId="0" borderId="28" xfId="0" applyNumberForma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176" fontId="1" fillId="0" borderId="30" xfId="0" applyNumberFormat="1" applyFont="1" applyBorder="1" applyAlignment="1">
      <alignment horizontal="center" vertical="center"/>
    </xf>
    <xf numFmtId="21" fontId="0" fillId="0" borderId="31" xfId="0" applyNumberForma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  <xf numFmtId="0" fontId="1" fillId="0" borderId="0" xfId="0" applyFont="1">
      <alignment vertical="center"/>
    </xf>
    <xf numFmtId="0" fontId="0" fillId="3" borderId="30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1" fillId="2" borderId="70" xfId="0" applyFont="1" applyFill="1" applyBorder="1" applyAlignment="1">
      <alignment horizontal="center" vertical="center"/>
    </xf>
    <xf numFmtId="0" fontId="1" fillId="2" borderId="71" xfId="0" applyFont="1" applyFill="1" applyBorder="1" applyAlignment="1">
      <alignment horizontal="center" vertical="center"/>
    </xf>
    <xf numFmtId="0" fontId="1" fillId="2" borderId="72" xfId="0" applyFont="1" applyFill="1" applyBorder="1" applyAlignment="1">
      <alignment horizontal="center" vertical="center"/>
    </xf>
    <xf numFmtId="0" fontId="1" fillId="2" borderId="73" xfId="0" applyFont="1" applyFill="1" applyBorder="1" applyAlignment="1">
      <alignment horizontal="center" vertical="center"/>
    </xf>
    <xf numFmtId="0" fontId="1" fillId="2" borderId="74" xfId="0" applyFont="1" applyFill="1" applyBorder="1" applyAlignment="1">
      <alignment horizontal="center" vertical="center"/>
    </xf>
    <xf numFmtId="0" fontId="1" fillId="2" borderId="75" xfId="0" applyFont="1" applyFill="1" applyBorder="1" applyAlignment="1">
      <alignment horizontal="center" vertical="center"/>
    </xf>
    <xf numFmtId="0" fontId="1" fillId="2" borderId="76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1" fillId="2" borderId="50" xfId="0" applyFont="1" applyFill="1" applyBorder="1" applyAlignment="1">
      <alignment horizontal="center" vertical="center"/>
    </xf>
    <xf numFmtId="0" fontId="1" fillId="2" borderId="51" xfId="0" applyFont="1" applyFill="1" applyBorder="1" applyAlignment="1">
      <alignment horizontal="center" vertical="center"/>
    </xf>
    <xf numFmtId="0" fontId="1" fillId="2" borderId="52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center" vertical="center"/>
    </xf>
    <xf numFmtId="0" fontId="1" fillId="2" borderId="54" xfId="0" applyFont="1" applyFill="1" applyBorder="1" applyAlignment="1">
      <alignment horizontal="center" vertical="center"/>
    </xf>
    <xf numFmtId="49" fontId="1" fillId="4" borderId="55" xfId="0" applyNumberFormat="1" applyFont="1" applyFill="1" applyBorder="1" applyAlignment="1">
      <alignment horizontal="center" vertical="center"/>
    </xf>
    <xf numFmtId="49" fontId="1" fillId="4" borderId="54" xfId="0" applyNumberFormat="1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 wrapText="1"/>
    </xf>
    <xf numFmtId="0" fontId="2" fillId="2" borderId="57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2" borderId="59" xfId="0" applyFont="1" applyFill="1" applyBorder="1" applyAlignment="1">
      <alignment horizontal="center" vertical="center" wrapText="1"/>
    </xf>
    <xf numFmtId="0" fontId="2" fillId="2" borderId="60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/>
    </xf>
    <xf numFmtId="0" fontId="1" fillId="2" borderId="62" xfId="0" applyFont="1" applyFill="1" applyBorder="1" applyAlignment="1">
      <alignment horizontal="center" vertical="center"/>
    </xf>
    <xf numFmtId="0" fontId="1" fillId="2" borderId="45" xfId="0" applyFont="1" applyFill="1" applyBorder="1" applyAlignment="1">
      <alignment horizontal="center" vertical="center"/>
    </xf>
    <xf numFmtId="0" fontId="1" fillId="2" borderId="46" xfId="0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center" vertical="center"/>
    </xf>
    <xf numFmtId="0" fontId="1" fillId="2" borderId="48" xfId="0" applyFont="1" applyFill="1" applyBorder="1" applyAlignment="1">
      <alignment horizontal="center" vertical="center" wrapText="1"/>
    </xf>
    <xf numFmtId="0" fontId="1" fillId="2" borderId="49" xfId="0" applyFont="1" applyFill="1" applyBorder="1" applyAlignment="1">
      <alignment horizontal="center" vertical="center" wrapText="1"/>
    </xf>
    <xf numFmtId="0" fontId="1" fillId="2" borderId="4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63" xfId="0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2" fillId="2" borderId="64" xfId="0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49" fontId="2" fillId="2" borderId="66" xfId="0" applyNumberFormat="1" applyFont="1" applyFill="1" applyBorder="1" applyAlignment="1">
      <alignment horizontal="center" vertical="center" wrapText="1"/>
    </xf>
    <xf numFmtId="49" fontId="2" fillId="2" borderId="67" xfId="0" applyNumberFormat="1" applyFont="1" applyFill="1" applyBorder="1" applyAlignment="1">
      <alignment horizontal="center" vertical="center" wrapText="1"/>
    </xf>
    <xf numFmtId="0" fontId="2" fillId="2" borderId="48" xfId="0" applyFont="1" applyFill="1" applyBorder="1" applyAlignment="1">
      <alignment horizontal="center" vertical="center" wrapText="1"/>
    </xf>
    <xf numFmtId="49" fontId="2" fillId="4" borderId="43" xfId="0" applyNumberFormat="1" applyFont="1" applyFill="1" applyBorder="1" applyAlignment="1">
      <alignment horizontal="center" vertical="center"/>
    </xf>
    <xf numFmtId="49" fontId="2" fillId="4" borderId="44" xfId="0" applyNumberFormat="1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9" fontId="2" fillId="2" borderId="42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49" fontId="2" fillId="2" borderId="43" xfId="0" applyNumberFormat="1" applyFont="1" applyFill="1" applyBorder="1" applyAlignment="1">
      <alignment horizontal="center" vertical="center" wrapText="1"/>
    </xf>
    <xf numFmtId="49" fontId="2" fillId="2" borderId="44" xfId="0" applyNumberFormat="1" applyFont="1" applyFill="1" applyBorder="1" applyAlignment="1">
      <alignment horizontal="center" vertical="center" wrapText="1"/>
    </xf>
  </cellXfs>
  <cellStyles count="2">
    <cellStyle name="백분율" xfId="1" builtinId="5"/>
    <cellStyle name="표준" xfId="0" builtinId="0"/>
  </cellStyles>
  <dxfs count="110">
    <dxf>
      <font>
        <color auto="1"/>
      </font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D7E4BC"/>
      </font>
      <fill>
        <patternFill>
          <bgColor rgb="FFD7E4BC"/>
        </patternFill>
      </fill>
    </dxf>
    <dxf>
      <font>
        <color rgb="FF92D050"/>
      </font>
    </dxf>
    <dxf>
      <font>
        <color auto="1"/>
      </font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>
          <bgColor rgb="FFE6B8B7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9" xr9:uid="{00000000-0011-0000-FFFF-FFFF00000000}">
      <tableStyleElement type="wholeTable" dxfId="109"/>
      <tableStyleElement type="headerRow" dxfId="108"/>
      <tableStyleElement type="totalRow" dxfId="107"/>
      <tableStyleElement type="firstColumn" dxfId="106"/>
      <tableStyleElement type="lastColumn" dxfId="105"/>
      <tableStyleElement type="firstRowStripe" dxfId="104"/>
      <tableStyleElement type="firstColumnStripe" dxfId="103"/>
    </tableStyle>
    <tableStyle name="Light Style 1 - Accent 1" table="0" count="8" xr9:uid="{00000000-0011-0000-FFFF-FFFF01000000}">
      <tableStyleElement type="wholeTable" dxfId="102"/>
      <tableStyleElement type="headerRow" dxfId="101"/>
      <tableStyleElement type="totalRow" dxfId="100"/>
      <tableStyleElement type="firstColumn" dxfId="99"/>
      <tableStyleElement type="lastColumn" dxfId="98"/>
      <tableStyleElement type="firstRowStripe" dxfId="97"/>
      <tableStyleElement type="firstColumnStripe" dxfId="96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A28"/>
  <sheetViews>
    <sheetView tabSelected="1" zoomScale="70" zoomScaleNormal="70" zoomScaleSheetLayoutView="90" workbookViewId="0">
      <selection activeCell="C27" sqref="C27"/>
    </sheetView>
  </sheetViews>
  <sheetFormatPr defaultColWidth="8.75" defaultRowHeight="16.5" x14ac:dyDescent="0.3"/>
  <cols>
    <col min="1" max="1" width="5.625" customWidth="1"/>
    <col min="2" max="2" width="19.75" bestFit="1" customWidth="1"/>
    <col min="3" max="3" width="19.375" bestFit="1" customWidth="1"/>
    <col min="4" max="4" width="5.875" bestFit="1" customWidth="1"/>
    <col min="5" max="5" width="5.625" bestFit="1" customWidth="1"/>
    <col min="6" max="6" width="7.625" bestFit="1" customWidth="1"/>
    <col min="7" max="7" width="6.875" customWidth="1"/>
    <col min="8" max="8" width="5.625" bestFit="1" customWidth="1"/>
    <col min="9" max="9" width="5.125" bestFit="1" customWidth="1"/>
    <col min="10" max="12" width="4.625" bestFit="1" customWidth="1"/>
    <col min="13" max="13" width="5.875" bestFit="1" customWidth="1"/>
    <col min="14" max="14" width="5.625" bestFit="1" customWidth="1"/>
    <col min="15" max="15" width="7.625" bestFit="1" customWidth="1"/>
    <col min="16" max="16" width="6.75" bestFit="1" customWidth="1"/>
    <col min="17" max="17" width="5.625" bestFit="1" customWidth="1"/>
    <col min="18" max="21" width="4.625" customWidth="1"/>
    <col min="22" max="22" width="5.875" customWidth="1"/>
    <col min="23" max="23" width="5.625" customWidth="1"/>
    <col min="24" max="24" width="7.625" customWidth="1"/>
    <col min="25" max="25" width="6.875" customWidth="1"/>
    <col min="26" max="26" width="5.625" customWidth="1"/>
    <col min="27" max="30" width="4.625" customWidth="1"/>
    <col min="31" max="31" width="5.875" customWidth="1"/>
    <col min="32" max="32" width="5.625" customWidth="1"/>
    <col min="33" max="33" width="7.625" customWidth="1"/>
    <col min="34" max="34" width="6.75" customWidth="1"/>
    <col min="35" max="35" width="5.625" customWidth="1"/>
    <col min="36" max="39" width="4.625" customWidth="1"/>
    <col min="40" max="40" width="5.875" customWidth="1"/>
    <col min="41" max="41" width="5.625" customWidth="1"/>
    <col min="42" max="42" width="7.625" customWidth="1"/>
    <col min="43" max="43" width="6.875" customWidth="1"/>
    <col min="44" max="44" width="5.625" customWidth="1"/>
    <col min="45" max="47" width="4.625" customWidth="1"/>
    <col min="48" max="48" width="5" customWidth="1"/>
    <col min="49" max="49" width="5.875" customWidth="1"/>
    <col min="50" max="50" width="5.625" customWidth="1"/>
    <col min="51" max="51" width="7.625" customWidth="1"/>
    <col min="52" max="52" width="7.125" customWidth="1"/>
    <col min="53" max="53" width="5.625" customWidth="1"/>
  </cols>
  <sheetData>
    <row r="1" spans="1:53" ht="31.5" x14ac:dyDescent="0.3">
      <c r="A1" s="70" t="s">
        <v>58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</row>
    <row r="2" spans="1:53" ht="31.5" x14ac:dyDescent="0.3">
      <c r="A2" s="71" t="s">
        <v>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</row>
    <row r="3" spans="1:53" ht="31.5" x14ac:dyDescent="0.3">
      <c r="A3" s="47" t="s">
        <v>61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</row>
    <row r="4" spans="1:53" ht="31.5" x14ac:dyDescent="0.3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</row>
    <row r="5" spans="1:53" x14ac:dyDescent="0.3">
      <c r="A5" s="72" t="s">
        <v>71</v>
      </c>
      <c r="B5" s="73"/>
      <c r="C5" s="74"/>
      <c r="D5" s="75" t="s">
        <v>85</v>
      </c>
      <c r="E5" s="76"/>
      <c r="F5" s="76"/>
      <c r="G5" s="76"/>
      <c r="H5" s="77"/>
      <c r="I5" s="78" t="s">
        <v>7</v>
      </c>
      <c r="J5" s="73"/>
      <c r="K5" s="73"/>
      <c r="L5" s="73"/>
      <c r="M5" s="73"/>
      <c r="N5" s="73"/>
      <c r="O5" s="73"/>
      <c r="P5" s="73"/>
      <c r="Q5" s="79"/>
      <c r="R5" s="72" t="s">
        <v>10</v>
      </c>
      <c r="S5" s="73"/>
      <c r="T5" s="73"/>
      <c r="U5" s="73"/>
      <c r="V5" s="73"/>
      <c r="W5" s="73"/>
      <c r="X5" s="73"/>
      <c r="Y5" s="73"/>
      <c r="Z5" s="79"/>
      <c r="AA5" s="78" t="s">
        <v>8</v>
      </c>
      <c r="AB5" s="73"/>
      <c r="AC5" s="73"/>
      <c r="AD5" s="73"/>
      <c r="AE5" s="73"/>
      <c r="AF5" s="73"/>
      <c r="AG5" s="73"/>
      <c r="AH5" s="73"/>
      <c r="AI5" s="74"/>
      <c r="AJ5" s="72" t="s">
        <v>9</v>
      </c>
      <c r="AK5" s="73"/>
      <c r="AL5" s="73"/>
      <c r="AM5" s="73"/>
      <c r="AN5" s="73"/>
      <c r="AO5" s="73"/>
      <c r="AP5" s="73"/>
      <c r="AQ5" s="73"/>
      <c r="AR5" s="79"/>
      <c r="AS5" s="72" t="s">
        <v>13</v>
      </c>
      <c r="AT5" s="73"/>
      <c r="AU5" s="73"/>
      <c r="AV5" s="73"/>
      <c r="AW5" s="73"/>
      <c r="AX5" s="73"/>
      <c r="AY5" s="73"/>
      <c r="AZ5" s="73"/>
      <c r="BA5" s="79"/>
    </row>
    <row r="6" spans="1:53" ht="16.899999999999999" customHeight="1" x14ac:dyDescent="0.3">
      <c r="A6" s="80" t="s">
        <v>6</v>
      </c>
      <c r="B6" s="82" t="s">
        <v>5</v>
      </c>
      <c r="C6" s="84" t="s">
        <v>77</v>
      </c>
      <c r="D6" s="86" t="s">
        <v>73</v>
      </c>
      <c r="E6" s="88" t="s">
        <v>14</v>
      </c>
      <c r="F6" s="88" t="s">
        <v>84</v>
      </c>
      <c r="G6" s="90" t="s">
        <v>87</v>
      </c>
      <c r="H6" s="92" t="s">
        <v>78</v>
      </c>
      <c r="I6" s="4">
        <v>1.1000000000000001</v>
      </c>
      <c r="J6" s="3">
        <v>1.2</v>
      </c>
      <c r="K6" s="3">
        <v>1.3</v>
      </c>
      <c r="L6" s="3">
        <v>1.4</v>
      </c>
      <c r="M6" s="94" t="s">
        <v>73</v>
      </c>
      <c r="N6" s="88" t="s">
        <v>14</v>
      </c>
      <c r="O6" s="88" t="s">
        <v>84</v>
      </c>
      <c r="P6" s="90" t="s">
        <v>87</v>
      </c>
      <c r="Q6" s="95" t="s">
        <v>78</v>
      </c>
      <c r="R6" s="2">
        <v>2.1</v>
      </c>
      <c r="S6" s="3">
        <v>2.2000000000000002</v>
      </c>
      <c r="T6" s="3">
        <v>2.2999999999999998</v>
      </c>
      <c r="U6" s="3">
        <v>2.4</v>
      </c>
      <c r="V6" s="94" t="s">
        <v>73</v>
      </c>
      <c r="W6" s="88" t="s">
        <v>14</v>
      </c>
      <c r="X6" s="88" t="s">
        <v>84</v>
      </c>
      <c r="Y6" s="90" t="s">
        <v>87</v>
      </c>
      <c r="Z6" s="95" t="s">
        <v>78</v>
      </c>
      <c r="AA6" s="4">
        <v>3.1</v>
      </c>
      <c r="AB6" s="3">
        <v>3.2</v>
      </c>
      <c r="AC6" s="3">
        <v>3.3</v>
      </c>
      <c r="AD6" s="3">
        <v>3.4</v>
      </c>
      <c r="AE6" s="94" t="s">
        <v>73</v>
      </c>
      <c r="AF6" s="88" t="s">
        <v>14</v>
      </c>
      <c r="AG6" s="88" t="s">
        <v>84</v>
      </c>
      <c r="AH6" s="90" t="s">
        <v>87</v>
      </c>
      <c r="AI6" s="97" t="s">
        <v>78</v>
      </c>
      <c r="AJ6" s="2">
        <v>4.0999999999999996</v>
      </c>
      <c r="AK6" s="3">
        <v>4.2</v>
      </c>
      <c r="AL6" s="3">
        <v>4.3</v>
      </c>
      <c r="AM6" s="3">
        <v>4.4000000000000004</v>
      </c>
      <c r="AN6" s="99" t="s">
        <v>73</v>
      </c>
      <c r="AO6" s="88" t="s">
        <v>14</v>
      </c>
      <c r="AP6" s="88" t="s">
        <v>84</v>
      </c>
      <c r="AQ6" s="90" t="s">
        <v>87</v>
      </c>
      <c r="AR6" s="95" t="s">
        <v>78</v>
      </c>
      <c r="AS6" s="2">
        <v>5.0999999999999996</v>
      </c>
      <c r="AT6" s="3">
        <v>5.2</v>
      </c>
      <c r="AU6" s="3">
        <v>5.3</v>
      </c>
      <c r="AV6" s="3">
        <v>5.4</v>
      </c>
      <c r="AW6" s="94" t="s">
        <v>73</v>
      </c>
      <c r="AX6" s="88" t="s">
        <v>14</v>
      </c>
      <c r="AY6" s="88" t="s">
        <v>84</v>
      </c>
      <c r="AZ6" s="90" t="s">
        <v>87</v>
      </c>
      <c r="BA6" s="95" t="s">
        <v>78</v>
      </c>
    </row>
    <row r="7" spans="1:53" x14ac:dyDescent="0.3">
      <c r="A7" s="81"/>
      <c r="B7" s="83"/>
      <c r="C7" s="85"/>
      <c r="D7" s="87"/>
      <c r="E7" s="89"/>
      <c r="F7" s="89"/>
      <c r="G7" s="91"/>
      <c r="H7" s="93"/>
      <c r="I7" s="35" t="s">
        <v>27</v>
      </c>
      <c r="J7" s="36" t="s">
        <v>21</v>
      </c>
      <c r="K7" s="36" t="s">
        <v>31</v>
      </c>
      <c r="L7" s="36" t="s">
        <v>23</v>
      </c>
      <c r="M7" s="89"/>
      <c r="N7" s="89"/>
      <c r="O7" s="89"/>
      <c r="P7" s="91"/>
      <c r="Q7" s="96"/>
      <c r="R7" s="37" t="s">
        <v>22</v>
      </c>
      <c r="S7" s="36" t="s">
        <v>21</v>
      </c>
      <c r="T7" s="36" t="s">
        <v>20</v>
      </c>
      <c r="U7" s="36" t="s">
        <v>23</v>
      </c>
      <c r="V7" s="89"/>
      <c r="W7" s="89"/>
      <c r="X7" s="89"/>
      <c r="Y7" s="91"/>
      <c r="Z7" s="96"/>
      <c r="AA7" s="35" t="s">
        <v>22</v>
      </c>
      <c r="AB7" s="36" t="s">
        <v>31</v>
      </c>
      <c r="AC7" s="36" t="s">
        <v>29</v>
      </c>
      <c r="AD7" s="36" t="s">
        <v>20</v>
      </c>
      <c r="AE7" s="89"/>
      <c r="AF7" s="89"/>
      <c r="AG7" s="89"/>
      <c r="AH7" s="91"/>
      <c r="AI7" s="98"/>
      <c r="AJ7" s="37" t="s">
        <v>22</v>
      </c>
      <c r="AK7" s="36" t="s">
        <v>29</v>
      </c>
      <c r="AL7" s="36" t="s">
        <v>23</v>
      </c>
      <c r="AM7" s="36" t="s">
        <v>27</v>
      </c>
      <c r="AN7" s="100"/>
      <c r="AO7" s="89"/>
      <c r="AP7" s="89"/>
      <c r="AQ7" s="91"/>
      <c r="AR7" s="96"/>
      <c r="AS7" s="36" t="s">
        <v>22</v>
      </c>
      <c r="AT7" s="36" t="s">
        <v>29</v>
      </c>
      <c r="AU7" s="36" t="s">
        <v>20</v>
      </c>
      <c r="AV7" s="36" t="s">
        <v>27</v>
      </c>
      <c r="AW7" s="89"/>
      <c r="AX7" s="89"/>
      <c r="AY7" s="89"/>
      <c r="AZ7" s="91"/>
      <c r="BA7" s="96"/>
    </row>
    <row r="8" spans="1:53" x14ac:dyDescent="0.3">
      <c r="A8" s="28" t="s">
        <v>36</v>
      </c>
      <c r="B8" s="27" t="s">
        <v>30</v>
      </c>
      <c r="C8" s="29" t="s">
        <v>63</v>
      </c>
      <c r="D8" s="51">
        <f t="shared" ref="D8:D18" si="0">SUM(M8,V8,AE8,AN8,AW8)</f>
        <v>9</v>
      </c>
      <c r="E8" s="30">
        <f t="shared" ref="E8:E18" si="1">SUM(N8,W8,AF8,AO8,AX8)</f>
        <v>199</v>
      </c>
      <c r="F8" s="30">
        <f t="shared" ref="F8:F18" si="2">SUM(O8,X8,AG8,AP8,AY8)</f>
        <v>330</v>
      </c>
      <c r="G8" s="30">
        <f t="shared" ref="G8:G18" si="3">SUM(P8,Y8,AH8,AQ8,AZ8)</f>
        <v>529</v>
      </c>
      <c r="H8" s="31">
        <f t="shared" ref="H8:H18" si="4">RANK(G8,$G$8:$G$18,1)</f>
        <v>9</v>
      </c>
      <c r="I8" s="32" t="s">
        <v>20</v>
      </c>
      <c r="J8" s="27" t="s">
        <v>22</v>
      </c>
      <c r="K8" s="27" t="s">
        <v>29</v>
      </c>
      <c r="L8" s="27" t="s">
        <v>22</v>
      </c>
      <c r="M8" s="27">
        <f t="shared" ref="M8:M18" si="5">SUMPRODUCT(--($I$7:$L$7=I8:L8))</f>
        <v>0</v>
      </c>
      <c r="N8" s="27">
        <v>29</v>
      </c>
      <c r="O8" s="27">
        <f t="shared" ref="O8:O18" si="6">SUM(4-M8)*30</f>
        <v>120</v>
      </c>
      <c r="P8" s="27">
        <f t="shared" ref="P8:P18" si="7">SUM(N8:O8)</f>
        <v>149</v>
      </c>
      <c r="Q8" s="33">
        <f>RANK(P8,$P$8:$P$18,1)</f>
        <v>11</v>
      </c>
      <c r="R8" s="28" t="s">
        <v>20</v>
      </c>
      <c r="S8" s="27" t="s">
        <v>20</v>
      </c>
      <c r="T8" s="27" t="s">
        <v>27</v>
      </c>
      <c r="U8" s="27" t="s">
        <v>23</v>
      </c>
      <c r="V8" s="34">
        <f t="shared" ref="V8:V18" si="8">SUMPRODUCT(--($R$7:$U$7=R8:U8))</f>
        <v>1</v>
      </c>
      <c r="W8" s="27">
        <v>48</v>
      </c>
      <c r="X8" s="27">
        <f t="shared" ref="X8:X18" si="9">SUM(4-V8)*30</f>
        <v>90</v>
      </c>
      <c r="Y8" s="27">
        <f t="shared" ref="Y8:Y18" si="10">SUM(W8:X8)</f>
        <v>138</v>
      </c>
      <c r="Z8" s="33">
        <f t="shared" ref="Z8:Z18" si="11">RANK(Y8,$Y$8:$Y$18,1)</f>
        <v>10</v>
      </c>
      <c r="AA8" s="32" t="s">
        <v>22</v>
      </c>
      <c r="AB8" s="27" t="s">
        <v>31</v>
      </c>
      <c r="AC8" s="27" t="s">
        <v>29</v>
      </c>
      <c r="AD8" s="27" t="s">
        <v>31</v>
      </c>
      <c r="AE8" s="34">
        <f t="shared" ref="AE8:AE18" si="12">SUMPRODUCT(--($AA$7:$AD$7=AA8:AD8))</f>
        <v>3</v>
      </c>
      <c r="AF8" s="27">
        <v>46</v>
      </c>
      <c r="AG8" s="27">
        <f t="shared" ref="AG8:AG14" si="13">SUM(4-AE8)*30</f>
        <v>30</v>
      </c>
      <c r="AH8" s="27">
        <f t="shared" ref="AH8:AH18" si="14">SUM(AF8:AG8)</f>
        <v>76</v>
      </c>
      <c r="AI8" s="29">
        <f t="shared" ref="AI8:AI18" si="15">RANK(AH8,$AH$8:$AH$18,1)</f>
        <v>5</v>
      </c>
      <c r="AJ8" s="28" t="s">
        <v>22</v>
      </c>
      <c r="AK8" s="27" t="s">
        <v>29</v>
      </c>
      <c r="AL8" s="27" t="s">
        <v>31</v>
      </c>
      <c r="AM8" s="27" t="s">
        <v>27</v>
      </c>
      <c r="AN8" s="27">
        <f t="shared" ref="AN8:AN18" si="16">SUMPRODUCT(--($AJ$7:$AM$7=AJ8:AM8))</f>
        <v>3</v>
      </c>
      <c r="AO8" s="27">
        <v>40</v>
      </c>
      <c r="AP8" s="27">
        <f t="shared" ref="AP8:AP18" si="17">SUM(4-AN8)*30</f>
        <v>30</v>
      </c>
      <c r="AQ8" s="27">
        <f t="shared" ref="AQ8:AQ18" si="18">SUM(AO8:AP8)</f>
        <v>70</v>
      </c>
      <c r="AR8" s="33">
        <f t="shared" ref="AR8:AR18" si="19">RANK(AQ8,$AQ$8:$AQ$18,1)</f>
        <v>4</v>
      </c>
      <c r="AS8" s="27" t="s">
        <v>31</v>
      </c>
      <c r="AT8" s="27" t="s">
        <v>29</v>
      </c>
      <c r="AU8" s="27" t="s">
        <v>31</v>
      </c>
      <c r="AV8" s="27" t="s">
        <v>27</v>
      </c>
      <c r="AW8" s="27">
        <f t="shared" ref="AW8:AW18" si="20">SUMPRODUCT(--($AS$7:$AV$7=AS8:AV8))</f>
        <v>2</v>
      </c>
      <c r="AX8" s="27">
        <v>36</v>
      </c>
      <c r="AY8" s="27">
        <f>SUM(4-AW8)*30</f>
        <v>60</v>
      </c>
      <c r="AZ8" s="27">
        <f t="shared" ref="AZ8:AZ18" si="21">SUM(AX8:AY8)</f>
        <v>96</v>
      </c>
      <c r="BA8" s="33">
        <f t="shared" ref="BA8:BA18" si="22">RANK(AZ8,$AZ$8:$AZ$18,1)</f>
        <v>8</v>
      </c>
    </row>
    <row r="9" spans="1:53" x14ac:dyDescent="0.3">
      <c r="A9" s="8" t="s">
        <v>40</v>
      </c>
      <c r="B9" s="19" t="s">
        <v>15</v>
      </c>
      <c r="C9" s="9" t="s">
        <v>62</v>
      </c>
      <c r="D9" s="10">
        <f t="shared" si="0"/>
        <v>13</v>
      </c>
      <c r="E9" s="11">
        <f t="shared" si="1"/>
        <v>244</v>
      </c>
      <c r="F9" s="11">
        <f t="shared" si="2"/>
        <v>210</v>
      </c>
      <c r="G9" s="11">
        <f t="shared" si="3"/>
        <v>454</v>
      </c>
      <c r="H9" s="12">
        <f t="shared" si="4"/>
        <v>8</v>
      </c>
      <c r="I9" s="7" t="s">
        <v>22</v>
      </c>
      <c r="J9" s="19" t="s">
        <v>21</v>
      </c>
      <c r="K9" s="19" t="s">
        <v>31</v>
      </c>
      <c r="L9" s="19" t="s">
        <v>31</v>
      </c>
      <c r="M9" s="19">
        <f t="shared" si="5"/>
        <v>2</v>
      </c>
      <c r="N9" s="19">
        <v>59</v>
      </c>
      <c r="O9" s="19">
        <f t="shared" si="6"/>
        <v>60</v>
      </c>
      <c r="P9" s="19">
        <f t="shared" si="7"/>
        <v>119</v>
      </c>
      <c r="Q9" s="20">
        <f>RANK(P9,$P$8:$P$18,1)</f>
        <v>10</v>
      </c>
      <c r="R9" s="8" t="s">
        <v>21</v>
      </c>
      <c r="S9" s="19" t="s">
        <v>21</v>
      </c>
      <c r="T9" s="19" t="s">
        <v>20</v>
      </c>
      <c r="U9" s="19" t="s">
        <v>23</v>
      </c>
      <c r="V9" s="19">
        <f t="shared" si="8"/>
        <v>3</v>
      </c>
      <c r="W9" s="19">
        <v>49</v>
      </c>
      <c r="X9" s="19">
        <f t="shared" si="9"/>
        <v>30</v>
      </c>
      <c r="Y9" s="19">
        <f t="shared" si="10"/>
        <v>79</v>
      </c>
      <c r="Z9" s="20">
        <f t="shared" si="11"/>
        <v>3</v>
      </c>
      <c r="AA9" s="7" t="s">
        <v>22</v>
      </c>
      <c r="AB9" s="19" t="s">
        <v>31</v>
      </c>
      <c r="AC9" s="19" t="s">
        <v>31</v>
      </c>
      <c r="AD9" s="19" t="s">
        <v>20</v>
      </c>
      <c r="AE9" s="19">
        <f t="shared" si="12"/>
        <v>3</v>
      </c>
      <c r="AF9" s="19">
        <v>38</v>
      </c>
      <c r="AG9" s="19">
        <f t="shared" si="13"/>
        <v>30</v>
      </c>
      <c r="AH9" s="19">
        <f t="shared" si="14"/>
        <v>68</v>
      </c>
      <c r="AI9" s="9">
        <f t="shared" si="15"/>
        <v>4</v>
      </c>
      <c r="AJ9" s="8" t="s">
        <v>31</v>
      </c>
      <c r="AK9" s="19" t="s">
        <v>20</v>
      </c>
      <c r="AL9" s="19" t="s">
        <v>23</v>
      </c>
      <c r="AM9" s="19" t="s">
        <v>27</v>
      </c>
      <c r="AN9" s="19">
        <f t="shared" si="16"/>
        <v>2</v>
      </c>
      <c r="AO9" s="19">
        <v>54</v>
      </c>
      <c r="AP9" s="19">
        <f t="shared" si="17"/>
        <v>60</v>
      </c>
      <c r="AQ9" s="19">
        <f t="shared" si="18"/>
        <v>114</v>
      </c>
      <c r="AR9" s="20">
        <f t="shared" si="19"/>
        <v>8</v>
      </c>
      <c r="AS9" s="19" t="s">
        <v>27</v>
      </c>
      <c r="AT9" s="19" t="s">
        <v>29</v>
      </c>
      <c r="AU9" s="19" t="s">
        <v>20</v>
      </c>
      <c r="AV9" s="19" t="s">
        <v>27</v>
      </c>
      <c r="AW9" s="19">
        <f t="shared" si="20"/>
        <v>3</v>
      </c>
      <c r="AX9" s="19">
        <v>44</v>
      </c>
      <c r="AY9" s="19">
        <f>SUM(4-AW9)*30</f>
        <v>30</v>
      </c>
      <c r="AZ9" s="19">
        <f t="shared" si="21"/>
        <v>74</v>
      </c>
      <c r="BA9" s="20">
        <f t="shared" si="22"/>
        <v>6</v>
      </c>
    </row>
    <row r="10" spans="1:53" x14ac:dyDescent="0.3">
      <c r="A10" s="8" t="s">
        <v>45</v>
      </c>
      <c r="B10" s="19" t="s">
        <v>18</v>
      </c>
      <c r="C10" s="9" t="s">
        <v>65</v>
      </c>
      <c r="D10" s="10">
        <f t="shared" si="0"/>
        <v>14</v>
      </c>
      <c r="E10" s="11">
        <f t="shared" si="1"/>
        <v>202</v>
      </c>
      <c r="F10" s="11">
        <f t="shared" si="2"/>
        <v>180</v>
      </c>
      <c r="G10" s="11">
        <f t="shared" si="3"/>
        <v>382</v>
      </c>
      <c r="H10" s="12">
        <f t="shared" si="4"/>
        <v>2</v>
      </c>
      <c r="I10" s="7" t="s">
        <v>27</v>
      </c>
      <c r="J10" s="19" t="s">
        <v>29</v>
      </c>
      <c r="K10" s="19" t="s">
        <v>31</v>
      </c>
      <c r="L10" s="19" t="s">
        <v>23</v>
      </c>
      <c r="M10" s="19">
        <f t="shared" si="5"/>
        <v>3</v>
      </c>
      <c r="N10" s="19">
        <v>34</v>
      </c>
      <c r="O10" s="19">
        <f t="shared" si="6"/>
        <v>30</v>
      </c>
      <c r="P10" s="19">
        <f t="shared" si="7"/>
        <v>64</v>
      </c>
      <c r="Q10" s="20">
        <f t="shared" ref="Q10:Q18" si="23">+RANK(P10,$P$8:$P$18,1)</f>
        <v>4</v>
      </c>
      <c r="R10" s="8" t="s">
        <v>22</v>
      </c>
      <c r="S10" s="19" t="s">
        <v>21</v>
      </c>
      <c r="T10" s="19" t="s">
        <v>29</v>
      </c>
      <c r="U10" s="19" t="s">
        <v>23</v>
      </c>
      <c r="V10" s="19">
        <f t="shared" si="8"/>
        <v>3</v>
      </c>
      <c r="W10" s="19">
        <v>51</v>
      </c>
      <c r="X10" s="19">
        <f t="shared" si="9"/>
        <v>30</v>
      </c>
      <c r="Y10" s="19">
        <f t="shared" si="10"/>
        <v>81</v>
      </c>
      <c r="Z10" s="20">
        <f t="shared" si="11"/>
        <v>4</v>
      </c>
      <c r="AA10" s="7" t="s">
        <v>22</v>
      </c>
      <c r="AB10" s="19" t="s">
        <v>31</v>
      </c>
      <c r="AC10" s="19" t="s">
        <v>27</v>
      </c>
      <c r="AD10" s="19" t="s">
        <v>27</v>
      </c>
      <c r="AE10" s="19">
        <f t="shared" si="12"/>
        <v>2</v>
      </c>
      <c r="AF10" s="19">
        <v>55</v>
      </c>
      <c r="AG10" s="19">
        <f t="shared" si="13"/>
        <v>60</v>
      </c>
      <c r="AH10" s="19">
        <f t="shared" si="14"/>
        <v>115</v>
      </c>
      <c r="AI10" s="9">
        <f t="shared" si="15"/>
        <v>9</v>
      </c>
      <c r="AJ10" s="8" t="s">
        <v>22</v>
      </c>
      <c r="AK10" s="19" t="s">
        <v>31</v>
      </c>
      <c r="AL10" s="19" t="s">
        <v>23</v>
      </c>
      <c r="AM10" s="19" t="s">
        <v>27</v>
      </c>
      <c r="AN10" s="19">
        <f t="shared" si="16"/>
        <v>3</v>
      </c>
      <c r="AO10" s="19">
        <v>27</v>
      </c>
      <c r="AP10" s="19">
        <f t="shared" si="17"/>
        <v>30</v>
      </c>
      <c r="AQ10" s="19">
        <f t="shared" si="18"/>
        <v>57</v>
      </c>
      <c r="AR10" s="20">
        <f t="shared" si="19"/>
        <v>2</v>
      </c>
      <c r="AS10" s="19" t="s">
        <v>20</v>
      </c>
      <c r="AT10" s="19" t="s">
        <v>29</v>
      </c>
      <c r="AU10" s="19" t="s">
        <v>20</v>
      </c>
      <c r="AV10" s="19" t="s">
        <v>27</v>
      </c>
      <c r="AW10" s="19">
        <f t="shared" si="20"/>
        <v>3</v>
      </c>
      <c r="AX10" s="19">
        <v>35</v>
      </c>
      <c r="AY10" s="19">
        <f>SUM(4-AW10)*30</f>
        <v>30</v>
      </c>
      <c r="AZ10" s="19">
        <f t="shared" si="21"/>
        <v>65</v>
      </c>
      <c r="BA10" s="20">
        <f t="shared" si="22"/>
        <v>3</v>
      </c>
    </row>
    <row r="11" spans="1:53" x14ac:dyDescent="0.3">
      <c r="A11" s="8" t="s">
        <v>49</v>
      </c>
      <c r="B11" s="19" t="s">
        <v>54</v>
      </c>
      <c r="C11" s="9" t="s">
        <v>90</v>
      </c>
      <c r="D11" s="10">
        <f t="shared" si="0"/>
        <v>14</v>
      </c>
      <c r="E11" s="11">
        <f t="shared" si="1"/>
        <v>244</v>
      </c>
      <c r="F11" s="11">
        <f t="shared" si="2"/>
        <v>180</v>
      </c>
      <c r="G11" s="11">
        <f t="shared" si="3"/>
        <v>424</v>
      </c>
      <c r="H11" s="12">
        <f t="shared" si="4"/>
        <v>5</v>
      </c>
      <c r="I11" s="7" t="s">
        <v>27</v>
      </c>
      <c r="J11" s="19" t="s">
        <v>29</v>
      </c>
      <c r="K11" s="19" t="s">
        <v>31</v>
      </c>
      <c r="L11" s="19" t="s">
        <v>23</v>
      </c>
      <c r="M11" s="19">
        <f t="shared" si="5"/>
        <v>3</v>
      </c>
      <c r="N11" s="19">
        <v>43</v>
      </c>
      <c r="O11" s="19">
        <f t="shared" si="6"/>
        <v>30</v>
      </c>
      <c r="P11" s="19">
        <f t="shared" si="7"/>
        <v>73</v>
      </c>
      <c r="Q11" s="20">
        <f t="shared" si="23"/>
        <v>5</v>
      </c>
      <c r="R11" s="8" t="s">
        <v>31</v>
      </c>
      <c r="S11" s="19" t="s">
        <v>21</v>
      </c>
      <c r="T11" s="19" t="s">
        <v>20</v>
      </c>
      <c r="U11" s="19" t="s">
        <v>23</v>
      </c>
      <c r="V11" s="19">
        <f t="shared" si="8"/>
        <v>3</v>
      </c>
      <c r="W11" s="19">
        <v>47</v>
      </c>
      <c r="X11" s="19">
        <f t="shared" si="9"/>
        <v>30</v>
      </c>
      <c r="Y11" s="19">
        <f t="shared" si="10"/>
        <v>77</v>
      </c>
      <c r="Z11" s="20">
        <f t="shared" si="11"/>
        <v>2</v>
      </c>
      <c r="AA11" s="7" t="s">
        <v>22</v>
      </c>
      <c r="AB11" s="19" t="s">
        <v>31</v>
      </c>
      <c r="AC11" s="19" t="s">
        <v>20</v>
      </c>
      <c r="AD11" s="19" t="s">
        <v>20</v>
      </c>
      <c r="AE11" s="19">
        <f t="shared" si="12"/>
        <v>3</v>
      </c>
      <c r="AF11" s="19">
        <v>46</v>
      </c>
      <c r="AG11" s="19">
        <f t="shared" si="13"/>
        <v>30</v>
      </c>
      <c r="AH11" s="19">
        <f t="shared" si="14"/>
        <v>76</v>
      </c>
      <c r="AI11" s="9">
        <f t="shared" si="15"/>
        <v>5</v>
      </c>
      <c r="AJ11" s="8" t="s">
        <v>22</v>
      </c>
      <c r="AK11" s="19" t="s">
        <v>21</v>
      </c>
      <c r="AL11" s="19" t="s">
        <v>23</v>
      </c>
      <c r="AM11" s="19" t="s">
        <v>27</v>
      </c>
      <c r="AN11" s="19">
        <f t="shared" si="16"/>
        <v>3</v>
      </c>
      <c r="AO11" s="19">
        <v>52</v>
      </c>
      <c r="AP11" s="19">
        <f t="shared" si="17"/>
        <v>30</v>
      </c>
      <c r="AQ11" s="19">
        <f t="shared" si="18"/>
        <v>82</v>
      </c>
      <c r="AR11" s="20">
        <f t="shared" si="19"/>
        <v>6</v>
      </c>
      <c r="AS11" s="19" t="s">
        <v>22</v>
      </c>
      <c r="AT11" s="19" t="s">
        <v>29</v>
      </c>
      <c r="AU11" s="19" t="s">
        <v>31</v>
      </c>
      <c r="AV11" s="19" t="s">
        <v>31</v>
      </c>
      <c r="AW11" s="19">
        <f t="shared" si="20"/>
        <v>2</v>
      </c>
      <c r="AX11" s="19">
        <v>56</v>
      </c>
      <c r="AY11" s="19">
        <f t="shared" ref="AY11:AY17" si="24">SUM(4-AW11)*30</f>
        <v>60</v>
      </c>
      <c r="AZ11" s="19">
        <f t="shared" si="21"/>
        <v>116</v>
      </c>
      <c r="BA11" s="20">
        <f t="shared" si="22"/>
        <v>9</v>
      </c>
    </row>
    <row r="12" spans="1:53" x14ac:dyDescent="0.3">
      <c r="A12" s="8" t="s">
        <v>52</v>
      </c>
      <c r="B12" s="19" t="s">
        <v>59</v>
      </c>
      <c r="C12" s="9" t="s">
        <v>57</v>
      </c>
      <c r="D12" s="10">
        <f t="shared" si="0"/>
        <v>14</v>
      </c>
      <c r="E12" s="11">
        <f t="shared" si="1"/>
        <v>196</v>
      </c>
      <c r="F12" s="11">
        <f t="shared" si="2"/>
        <v>180</v>
      </c>
      <c r="G12" s="11">
        <f t="shared" si="3"/>
        <v>376</v>
      </c>
      <c r="H12" s="12">
        <f t="shared" si="4"/>
        <v>1</v>
      </c>
      <c r="I12" s="7" t="s">
        <v>27</v>
      </c>
      <c r="J12" s="19" t="s">
        <v>21</v>
      </c>
      <c r="K12" s="19" t="s">
        <v>31</v>
      </c>
      <c r="L12" s="19" t="s">
        <v>23</v>
      </c>
      <c r="M12" s="19">
        <f t="shared" si="5"/>
        <v>4</v>
      </c>
      <c r="N12" s="19">
        <v>20</v>
      </c>
      <c r="O12" s="19">
        <f t="shared" si="6"/>
        <v>0</v>
      </c>
      <c r="P12" s="19">
        <f t="shared" si="7"/>
        <v>20</v>
      </c>
      <c r="Q12" s="20">
        <f t="shared" si="23"/>
        <v>1</v>
      </c>
      <c r="R12" s="8" t="s">
        <v>31</v>
      </c>
      <c r="S12" s="19" t="s">
        <v>21</v>
      </c>
      <c r="T12" s="19" t="s">
        <v>31</v>
      </c>
      <c r="U12" s="19" t="s">
        <v>23</v>
      </c>
      <c r="V12" s="19">
        <f t="shared" si="8"/>
        <v>2</v>
      </c>
      <c r="W12" s="19">
        <v>31</v>
      </c>
      <c r="X12" s="19">
        <f t="shared" si="9"/>
        <v>60</v>
      </c>
      <c r="Y12" s="19">
        <f t="shared" si="10"/>
        <v>91</v>
      </c>
      <c r="Z12" s="20">
        <f t="shared" si="11"/>
        <v>5</v>
      </c>
      <c r="AA12" s="7" t="s">
        <v>31</v>
      </c>
      <c r="AB12" s="19" t="s">
        <v>31</v>
      </c>
      <c r="AC12" s="19" t="s">
        <v>22</v>
      </c>
      <c r="AD12" s="19" t="s">
        <v>20</v>
      </c>
      <c r="AE12" s="19">
        <f t="shared" si="12"/>
        <v>2</v>
      </c>
      <c r="AF12" s="19">
        <v>53</v>
      </c>
      <c r="AG12" s="19">
        <f t="shared" si="13"/>
        <v>60</v>
      </c>
      <c r="AH12" s="19">
        <f t="shared" si="14"/>
        <v>113</v>
      </c>
      <c r="AI12" s="9">
        <f t="shared" si="15"/>
        <v>8</v>
      </c>
      <c r="AJ12" s="8" t="s">
        <v>22</v>
      </c>
      <c r="AK12" s="19" t="s">
        <v>29</v>
      </c>
      <c r="AL12" s="19" t="s">
        <v>23</v>
      </c>
      <c r="AM12" s="19" t="s">
        <v>31</v>
      </c>
      <c r="AN12" s="19">
        <f t="shared" si="16"/>
        <v>3</v>
      </c>
      <c r="AO12" s="19">
        <v>50</v>
      </c>
      <c r="AP12" s="19">
        <f t="shared" si="17"/>
        <v>30</v>
      </c>
      <c r="AQ12" s="19">
        <f t="shared" si="18"/>
        <v>80</v>
      </c>
      <c r="AR12" s="20">
        <f t="shared" si="19"/>
        <v>5</v>
      </c>
      <c r="AS12" s="19" t="s">
        <v>31</v>
      </c>
      <c r="AT12" s="19" t="s">
        <v>29</v>
      </c>
      <c r="AU12" s="19" t="s">
        <v>20</v>
      </c>
      <c r="AV12" s="19" t="s">
        <v>27</v>
      </c>
      <c r="AW12" s="19">
        <f t="shared" si="20"/>
        <v>3</v>
      </c>
      <c r="AX12" s="19">
        <v>42</v>
      </c>
      <c r="AY12" s="19">
        <f t="shared" ref="AY12:AY18" si="25">SUM(4-AW12)*30</f>
        <v>30</v>
      </c>
      <c r="AZ12" s="19">
        <f t="shared" si="21"/>
        <v>72</v>
      </c>
      <c r="BA12" s="20">
        <f t="shared" si="22"/>
        <v>5</v>
      </c>
    </row>
    <row r="13" spans="1:53" x14ac:dyDescent="0.3">
      <c r="A13" s="8" t="s">
        <v>50</v>
      </c>
      <c r="B13" s="19" t="s">
        <v>89</v>
      </c>
      <c r="C13" s="9" t="s">
        <v>56</v>
      </c>
      <c r="D13" s="10">
        <f t="shared" si="0"/>
        <v>12</v>
      </c>
      <c r="E13" s="11">
        <f t="shared" si="1"/>
        <v>195</v>
      </c>
      <c r="F13" s="11">
        <f t="shared" si="2"/>
        <v>240</v>
      </c>
      <c r="G13" s="11">
        <f t="shared" si="3"/>
        <v>435</v>
      </c>
      <c r="H13" s="12">
        <f t="shared" si="4"/>
        <v>6</v>
      </c>
      <c r="I13" s="7" t="s">
        <v>27</v>
      </c>
      <c r="J13" s="19" t="s">
        <v>21</v>
      </c>
      <c r="K13" s="19" t="s">
        <v>22</v>
      </c>
      <c r="L13" s="19" t="s">
        <v>23</v>
      </c>
      <c r="M13" s="19">
        <f t="shared" si="5"/>
        <v>3</v>
      </c>
      <c r="N13" s="19">
        <v>32</v>
      </c>
      <c r="O13" s="19">
        <f t="shared" si="6"/>
        <v>30</v>
      </c>
      <c r="P13" s="19">
        <f t="shared" si="7"/>
        <v>62</v>
      </c>
      <c r="Q13" s="20">
        <f t="shared" si="23"/>
        <v>2</v>
      </c>
      <c r="R13" s="8" t="s">
        <v>22</v>
      </c>
      <c r="S13" s="19" t="s">
        <v>21</v>
      </c>
      <c r="T13" s="19" t="s">
        <v>20</v>
      </c>
      <c r="U13" s="19" t="s">
        <v>23</v>
      </c>
      <c r="V13" s="19">
        <f t="shared" si="8"/>
        <v>4</v>
      </c>
      <c r="W13" s="19">
        <v>43</v>
      </c>
      <c r="X13" s="19">
        <f t="shared" si="9"/>
        <v>0</v>
      </c>
      <c r="Y13" s="19">
        <f t="shared" si="10"/>
        <v>43</v>
      </c>
      <c r="Z13" s="20">
        <f t="shared" si="11"/>
        <v>1</v>
      </c>
      <c r="AA13" s="7" t="s">
        <v>22</v>
      </c>
      <c r="AB13" s="19" t="s">
        <v>31</v>
      </c>
      <c r="AC13" s="19" t="s">
        <v>31</v>
      </c>
      <c r="AD13" s="19" t="s">
        <v>29</v>
      </c>
      <c r="AE13" s="19">
        <f t="shared" si="12"/>
        <v>2</v>
      </c>
      <c r="AF13" s="19">
        <v>39</v>
      </c>
      <c r="AG13" s="19">
        <f t="shared" si="13"/>
        <v>60</v>
      </c>
      <c r="AH13" s="19">
        <f t="shared" si="14"/>
        <v>99</v>
      </c>
      <c r="AI13" s="9">
        <f t="shared" si="15"/>
        <v>7</v>
      </c>
      <c r="AJ13" s="8" t="s">
        <v>20</v>
      </c>
      <c r="AK13" s="19" t="s">
        <v>31</v>
      </c>
      <c r="AL13" s="19" t="s">
        <v>27</v>
      </c>
      <c r="AM13" s="19" t="s">
        <v>31</v>
      </c>
      <c r="AN13" s="19">
        <f t="shared" si="16"/>
        <v>0</v>
      </c>
      <c r="AO13" s="19">
        <v>46</v>
      </c>
      <c r="AP13" s="19">
        <f t="shared" si="17"/>
        <v>120</v>
      </c>
      <c r="AQ13" s="19">
        <f t="shared" si="18"/>
        <v>166</v>
      </c>
      <c r="AR13" s="20">
        <f t="shared" si="19"/>
        <v>10</v>
      </c>
      <c r="AS13" s="19" t="s">
        <v>31</v>
      </c>
      <c r="AT13" s="19" t="s">
        <v>29</v>
      </c>
      <c r="AU13" s="19" t="s">
        <v>20</v>
      </c>
      <c r="AV13" s="19" t="s">
        <v>27</v>
      </c>
      <c r="AW13" s="19">
        <f t="shared" si="20"/>
        <v>3</v>
      </c>
      <c r="AX13" s="19">
        <v>35</v>
      </c>
      <c r="AY13" s="19">
        <f t="shared" si="24"/>
        <v>30</v>
      </c>
      <c r="AZ13" s="19">
        <f t="shared" si="21"/>
        <v>65</v>
      </c>
      <c r="BA13" s="20">
        <f t="shared" si="22"/>
        <v>3</v>
      </c>
    </row>
    <row r="14" spans="1:53" x14ac:dyDescent="0.3">
      <c r="A14" s="8" t="s">
        <v>34</v>
      </c>
      <c r="B14" s="19" t="s">
        <v>16</v>
      </c>
      <c r="C14" s="9" t="s">
        <v>65</v>
      </c>
      <c r="D14" s="10">
        <f t="shared" si="0"/>
        <v>12</v>
      </c>
      <c r="E14" s="11">
        <f t="shared" si="1"/>
        <v>417</v>
      </c>
      <c r="F14" s="11">
        <f t="shared" si="2"/>
        <v>240</v>
      </c>
      <c r="G14" s="11">
        <f t="shared" si="3"/>
        <v>657</v>
      </c>
      <c r="H14" s="12">
        <f t="shared" si="4"/>
        <v>10</v>
      </c>
      <c r="I14" s="7" t="s">
        <v>27</v>
      </c>
      <c r="J14" s="19" t="s">
        <v>21</v>
      </c>
      <c r="K14" s="19" t="s">
        <v>22</v>
      </c>
      <c r="L14" s="19" t="s">
        <v>23</v>
      </c>
      <c r="M14" s="19">
        <f t="shared" si="5"/>
        <v>3</v>
      </c>
      <c r="N14" s="19">
        <v>84</v>
      </c>
      <c r="O14" s="19">
        <f t="shared" si="6"/>
        <v>30</v>
      </c>
      <c r="P14" s="19">
        <f t="shared" si="7"/>
        <v>114</v>
      </c>
      <c r="Q14" s="20">
        <f t="shared" si="23"/>
        <v>8</v>
      </c>
      <c r="R14" s="8" t="s">
        <v>22</v>
      </c>
      <c r="S14" s="19" t="s">
        <v>21</v>
      </c>
      <c r="T14" s="19" t="s">
        <v>27</v>
      </c>
      <c r="U14" s="19" t="s">
        <v>23</v>
      </c>
      <c r="V14" s="19">
        <f t="shared" si="8"/>
        <v>3</v>
      </c>
      <c r="W14" s="19">
        <v>81</v>
      </c>
      <c r="X14" s="19">
        <f t="shared" si="9"/>
        <v>30</v>
      </c>
      <c r="Y14" s="19">
        <f t="shared" si="10"/>
        <v>111</v>
      </c>
      <c r="Z14" s="20">
        <f t="shared" si="11"/>
        <v>6</v>
      </c>
      <c r="AA14" s="7" t="s">
        <v>22</v>
      </c>
      <c r="AB14" s="19" t="s">
        <v>31</v>
      </c>
      <c r="AC14" s="19" t="s">
        <v>29</v>
      </c>
      <c r="AD14" s="19" t="s">
        <v>20</v>
      </c>
      <c r="AE14" s="19">
        <f t="shared" si="12"/>
        <v>4</v>
      </c>
      <c r="AF14" s="19">
        <v>66</v>
      </c>
      <c r="AG14" s="19">
        <f t="shared" si="13"/>
        <v>0</v>
      </c>
      <c r="AH14" s="19">
        <f t="shared" si="14"/>
        <v>66</v>
      </c>
      <c r="AI14" s="9">
        <f t="shared" si="15"/>
        <v>3</v>
      </c>
      <c r="AJ14" s="8" t="s">
        <v>23</v>
      </c>
      <c r="AK14" s="19" t="s">
        <v>31</v>
      </c>
      <c r="AL14" s="19" t="s">
        <v>31</v>
      </c>
      <c r="AM14" s="19" t="s">
        <v>31</v>
      </c>
      <c r="AN14" s="19">
        <f t="shared" si="16"/>
        <v>0</v>
      </c>
      <c r="AO14" s="19">
        <v>107</v>
      </c>
      <c r="AP14" s="19">
        <f t="shared" si="17"/>
        <v>120</v>
      </c>
      <c r="AQ14" s="19">
        <f t="shared" si="18"/>
        <v>227</v>
      </c>
      <c r="AR14" s="20">
        <f t="shared" si="19"/>
        <v>11</v>
      </c>
      <c r="AS14" s="19" t="s">
        <v>27</v>
      </c>
      <c r="AT14" s="19" t="s">
        <v>29</v>
      </c>
      <c r="AU14" s="19" t="s">
        <v>20</v>
      </c>
      <c r="AV14" s="19" t="s">
        <v>31</v>
      </c>
      <c r="AW14" s="19">
        <f t="shared" si="20"/>
        <v>2</v>
      </c>
      <c r="AX14" s="19">
        <v>79</v>
      </c>
      <c r="AY14" s="19">
        <f t="shared" si="25"/>
        <v>60</v>
      </c>
      <c r="AZ14" s="19">
        <f t="shared" si="21"/>
        <v>139</v>
      </c>
      <c r="BA14" s="20">
        <f t="shared" si="22"/>
        <v>11</v>
      </c>
    </row>
    <row r="15" spans="1:53" x14ac:dyDescent="0.3">
      <c r="A15" s="8" t="s">
        <v>51</v>
      </c>
      <c r="B15" s="19" t="s">
        <v>55</v>
      </c>
      <c r="C15" s="9" t="s">
        <v>67</v>
      </c>
      <c r="D15" s="10">
        <f t="shared" si="0"/>
        <v>11</v>
      </c>
      <c r="E15" s="11">
        <f t="shared" si="1"/>
        <v>178</v>
      </c>
      <c r="F15" s="11">
        <f t="shared" si="2"/>
        <v>270</v>
      </c>
      <c r="G15" s="11">
        <f t="shared" si="3"/>
        <v>448</v>
      </c>
      <c r="H15" s="12">
        <f t="shared" si="4"/>
        <v>7</v>
      </c>
      <c r="I15" s="7" t="s">
        <v>31</v>
      </c>
      <c r="J15" s="19" t="s">
        <v>21</v>
      </c>
      <c r="K15" s="19" t="s">
        <v>22</v>
      </c>
      <c r="L15" s="19" t="s">
        <v>23</v>
      </c>
      <c r="M15" s="19">
        <f t="shared" si="5"/>
        <v>2</v>
      </c>
      <c r="N15" s="19">
        <v>34</v>
      </c>
      <c r="O15" s="19">
        <f t="shared" si="6"/>
        <v>60</v>
      </c>
      <c r="P15" s="19">
        <f t="shared" si="7"/>
        <v>94</v>
      </c>
      <c r="Q15" s="20">
        <f t="shared" si="23"/>
        <v>6</v>
      </c>
      <c r="R15" s="8" t="s">
        <v>21</v>
      </c>
      <c r="S15" s="19" t="s">
        <v>21</v>
      </c>
      <c r="T15" s="19" t="s">
        <v>27</v>
      </c>
      <c r="U15" s="19" t="s">
        <v>22</v>
      </c>
      <c r="V15" s="19">
        <f t="shared" si="8"/>
        <v>1</v>
      </c>
      <c r="W15" s="19">
        <v>34</v>
      </c>
      <c r="X15" s="19">
        <f t="shared" si="9"/>
        <v>90</v>
      </c>
      <c r="Y15" s="19">
        <f t="shared" si="10"/>
        <v>124</v>
      </c>
      <c r="Z15" s="20">
        <f t="shared" si="11"/>
        <v>7</v>
      </c>
      <c r="AA15" s="7" t="s">
        <v>22</v>
      </c>
      <c r="AB15" s="19" t="s">
        <v>31</v>
      </c>
      <c r="AC15" s="19" t="s">
        <v>29</v>
      </c>
      <c r="AD15" s="19" t="s">
        <v>20</v>
      </c>
      <c r="AE15" s="19">
        <f t="shared" si="12"/>
        <v>4</v>
      </c>
      <c r="AF15" s="19">
        <v>29</v>
      </c>
      <c r="AG15" s="19">
        <f t="shared" ref="AG15:AG16" si="26">SUM(4-AE15)*30</f>
        <v>0</v>
      </c>
      <c r="AH15" s="19">
        <f t="shared" si="14"/>
        <v>29</v>
      </c>
      <c r="AI15" s="9">
        <f t="shared" si="15"/>
        <v>1</v>
      </c>
      <c r="AJ15" s="8" t="s">
        <v>31</v>
      </c>
      <c r="AK15" s="19" t="s">
        <v>29</v>
      </c>
      <c r="AL15" s="19" t="s">
        <v>23</v>
      </c>
      <c r="AM15" s="19" t="s">
        <v>31</v>
      </c>
      <c r="AN15" s="19">
        <f t="shared" si="16"/>
        <v>2</v>
      </c>
      <c r="AO15" s="19">
        <v>46</v>
      </c>
      <c r="AP15" s="19">
        <f t="shared" si="17"/>
        <v>60</v>
      </c>
      <c r="AQ15" s="19">
        <f t="shared" si="18"/>
        <v>106</v>
      </c>
      <c r="AR15" s="20">
        <f t="shared" si="19"/>
        <v>7</v>
      </c>
      <c r="AS15" s="19" t="s">
        <v>23</v>
      </c>
      <c r="AT15" s="19" t="s">
        <v>29</v>
      </c>
      <c r="AU15" s="19" t="s">
        <v>20</v>
      </c>
      <c r="AV15" s="19" t="s">
        <v>22</v>
      </c>
      <c r="AW15" s="19">
        <f t="shared" si="20"/>
        <v>2</v>
      </c>
      <c r="AX15" s="19">
        <v>35</v>
      </c>
      <c r="AY15" s="19">
        <f t="shared" si="24"/>
        <v>60</v>
      </c>
      <c r="AZ15" s="19">
        <f t="shared" si="21"/>
        <v>95</v>
      </c>
      <c r="BA15" s="20">
        <f t="shared" si="22"/>
        <v>7</v>
      </c>
    </row>
    <row r="16" spans="1:53" x14ac:dyDescent="0.3">
      <c r="A16" s="8" t="s">
        <v>53</v>
      </c>
      <c r="B16" s="19" t="s">
        <v>28</v>
      </c>
      <c r="C16" s="9" t="s">
        <v>65</v>
      </c>
      <c r="D16" s="10">
        <f t="shared" si="0"/>
        <v>15</v>
      </c>
      <c r="E16" s="11">
        <f t="shared" si="1"/>
        <v>259</v>
      </c>
      <c r="F16" s="11">
        <f t="shared" si="2"/>
        <v>150</v>
      </c>
      <c r="G16" s="11">
        <f t="shared" si="3"/>
        <v>409</v>
      </c>
      <c r="H16" s="12">
        <f t="shared" si="4"/>
        <v>4</v>
      </c>
      <c r="I16" s="7" t="s">
        <v>27</v>
      </c>
      <c r="J16" s="19" t="s">
        <v>22</v>
      </c>
      <c r="K16" s="19" t="s">
        <v>31</v>
      </c>
      <c r="L16" s="19" t="s">
        <v>23</v>
      </c>
      <c r="M16" s="19">
        <f t="shared" si="5"/>
        <v>3</v>
      </c>
      <c r="N16" s="19">
        <v>32</v>
      </c>
      <c r="O16" s="19">
        <f t="shared" si="6"/>
        <v>30</v>
      </c>
      <c r="P16" s="19">
        <f t="shared" si="7"/>
        <v>62</v>
      </c>
      <c r="Q16" s="20">
        <f t="shared" si="23"/>
        <v>2</v>
      </c>
      <c r="R16" s="8" t="s">
        <v>31</v>
      </c>
      <c r="S16" s="19" t="s">
        <v>21</v>
      </c>
      <c r="T16" s="19" t="s">
        <v>23</v>
      </c>
      <c r="U16" s="19" t="s">
        <v>23</v>
      </c>
      <c r="V16" s="19">
        <f t="shared" si="8"/>
        <v>2</v>
      </c>
      <c r="W16" s="19">
        <v>67</v>
      </c>
      <c r="X16" s="19">
        <f t="shared" si="9"/>
        <v>60</v>
      </c>
      <c r="Y16" s="19">
        <f t="shared" si="10"/>
        <v>127</v>
      </c>
      <c r="Z16" s="20">
        <f t="shared" si="11"/>
        <v>9</v>
      </c>
      <c r="AA16" s="7" t="s">
        <v>22</v>
      </c>
      <c r="AB16" s="19" t="s">
        <v>20</v>
      </c>
      <c r="AC16" s="19" t="s">
        <v>29</v>
      </c>
      <c r="AD16" s="19" t="s">
        <v>21</v>
      </c>
      <c r="AE16" s="19">
        <f t="shared" si="12"/>
        <v>2</v>
      </c>
      <c r="AF16" s="19">
        <v>60</v>
      </c>
      <c r="AG16" s="19">
        <f t="shared" si="26"/>
        <v>60</v>
      </c>
      <c r="AH16" s="19">
        <f t="shared" si="14"/>
        <v>120</v>
      </c>
      <c r="AI16" s="9">
        <f t="shared" si="15"/>
        <v>10</v>
      </c>
      <c r="AJ16" s="8" t="s">
        <v>22</v>
      </c>
      <c r="AK16" s="19" t="s">
        <v>29</v>
      </c>
      <c r="AL16" s="19" t="s">
        <v>23</v>
      </c>
      <c r="AM16" s="19" t="s">
        <v>27</v>
      </c>
      <c r="AN16" s="19">
        <f t="shared" si="16"/>
        <v>4</v>
      </c>
      <c r="AO16" s="19">
        <v>54</v>
      </c>
      <c r="AP16" s="19">
        <f t="shared" si="17"/>
        <v>0</v>
      </c>
      <c r="AQ16" s="19">
        <f t="shared" si="18"/>
        <v>54</v>
      </c>
      <c r="AR16" s="20">
        <f t="shared" si="19"/>
        <v>1</v>
      </c>
      <c r="AS16" s="19" t="s">
        <v>22</v>
      </c>
      <c r="AT16" s="19" t="s">
        <v>29</v>
      </c>
      <c r="AU16" s="19" t="s">
        <v>20</v>
      </c>
      <c r="AV16" s="19" t="s">
        <v>27</v>
      </c>
      <c r="AW16" s="19">
        <f t="shared" si="20"/>
        <v>4</v>
      </c>
      <c r="AX16" s="19">
        <v>46</v>
      </c>
      <c r="AY16" s="19">
        <f t="shared" si="25"/>
        <v>0</v>
      </c>
      <c r="AZ16" s="19">
        <f t="shared" si="21"/>
        <v>46</v>
      </c>
      <c r="BA16" s="20">
        <f t="shared" si="22"/>
        <v>2</v>
      </c>
    </row>
    <row r="17" spans="1:53" x14ac:dyDescent="0.3">
      <c r="A17" s="8" t="s">
        <v>74</v>
      </c>
      <c r="B17" s="19" t="s">
        <v>24</v>
      </c>
      <c r="C17" s="9" t="s">
        <v>66</v>
      </c>
      <c r="D17" s="10">
        <f t="shared" si="0"/>
        <v>16</v>
      </c>
      <c r="E17" s="11">
        <f t="shared" si="1"/>
        <v>264</v>
      </c>
      <c r="F17" s="11">
        <f t="shared" si="2"/>
        <v>120</v>
      </c>
      <c r="G17" s="11">
        <f t="shared" si="3"/>
        <v>384</v>
      </c>
      <c r="H17" s="12">
        <f t="shared" si="4"/>
        <v>3</v>
      </c>
      <c r="I17" s="7" t="s">
        <v>27</v>
      </c>
      <c r="J17" s="19" t="s">
        <v>31</v>
      </c>
      <c r="K17" s="19" t="s">
        <v>22</v>
      </c>
      <c r="L17" s="19" t="s">
        <v>23</v>
      </c>
      <c r="M17" s="19">
        <f t="shared" si="5"/>
        <v>2</v>
      </c>
      <c r="N17" s="19">
        <v>54</v>
      </c>
      <c r="O17" s="19">
        <f t="shared" si="6"/>
        <v>60</v>
      </c>
      <c r="P17" s="19">
        <f t="shared" si="7"/>
        <v>114</v>
      </c>
      <c r="Q17" s="20">
        <f t="shared" si="23"/>
        <v>8</v>
      </c>
      <c r="R17" s="8" t="s">
        <v>22</v>
      </c>
      <c r="S17" s="19" t="s">
        <v>29</v>
      </c>
      <c r="T17" s="19" t="s">
        <v>20</v>
      </c>
      <c r="U17" s="19" t="s">
        <v>23</v>
      </c>
      <c r="V17" s="19">
        <f t="shared" si="8"/>
        <v>3</v>
      </c>
      <c r="W17" s="19">
        <v>94</v>
      </c>
      <c r="X17" s="19">
        <f t="shared" si="9"/>
        <v>30</v>
      </c>
      <c r="Y17" s="19">
        <f t="shared" si="10"/>
        <v>124</v>
      </c>
      <c r="Z17" s="20">
        <f t="shared" si="11"/>
        <v>7</v>
      </c>
      <c r="AA17" s="7" t="s">
        <v>22</v>
      </c>
      <c r="AB17" s="19" t="s">
        <v>31</v>
      </c>
      <c r="AC17" s="19" t="s">
        <v>29</v>
      </c>
      <c r="AD17" s="19" t="s">
        <v>20</v>
      </c>
      <c r="AE17" s="19">
        <f t="shared" si="12"/>
        <v>4</v>
      </c>
      <c r="AF17" s="19">
        <v>43</v>
      </c>
      <c r="AG17" s="19">
        <f>SUM(4-AE17)*30</f>
        <v>0</v>
      </c>
      <c r="AH17" s="19">
        <f t="shared" si="14"/>
        <v>43</v>
      </c>
      <c r="AI17" s="9">
        <f t="shared" si="15"/>
        <v>2</v>
      </c>
      <c r="AJ17" s="8" t="s">
        <v>22</v>
      </c>
      <c r="AK17" s="19" t="s">
        <v>29</v>
      </c>
      <c r="AL17" s="19" t="s">
        <v>23</v>
      </c>
      <c r="AM17" s="19" t="s">
        <v>31</v>
      </c>
      <c r="AN17" s="19">
        <f t="shared" si="16"/>
        <v>3</v>
      </c>
      <c r="AO17" s="19">
        <v>38</v>
      </c>
      <c r="AP17" s="19">
        <f t="shared" si="17"/>
        <v>30</v>
      </c>
      <c r="AQ17" s="19">
        <f t="shared" si="18"/>
        <v>68</v>
      </c>
      <c r="AR17" s="20">
        <f t="shared" si="19"/>
        <v>3</v>
      </c>
      <c r="AS17" s="19" t="s">
        <v>22</v>
      </c>
      <c r="AT17" s="19" t="s">
        <v>29</v>
      </c>
      <c r="AU17" s="19" t="s">
        <v>20</v>
      </c>
      <c r="AV17" s="19" t="s">
        <v>27</v>
      </c>
      <c r="AW17" s="19">
        <f t="shared" si="20"/>
        <v>4</v>
      </c>
      <c r="AX17" s="19">
        <v>35</v>
      </c>
      <c r="AY17" s="19">
        <f t="shared" si="24"/>
        <v>0</v>
      </c>
      <c r="AZ17" s="19">
        <f t="shared" si="21"/>
        <v>35</v>
      </c>
      <c r="BA17" s="20">
        <f t="shared" si="22"/>
        <v>1</v>
      </c>
    </row>
    <row r="18" spans="1:53" x14ac:dyDescent="0.3">
      <c r="A18" s="13" t="s">
        <v>68</v>
      </c>
      <c r="B18" s="14" t="s">
        <v>32</v>
      </c>
      <c r="C18" s="15" t="s">
        <v>75</v>
      </c>
      <c r="D18" s="42">
        <f t="shared" si="0"/>
        <v>9</v>
      </c>
      <c r="E18" s="43">
        <f t="shared" si="1"/>
        <v>337</v>
      </c>
      <c r="F18" s="43">
        <f t="shared" si="2"/>
        <v>330</v>
      </c>
      <c r="G18" s="43">
        <f t="shared" si="3"/>
        <v>667</v>
      </c>
      <c r="H18" s="58">
        <f t="shared" si="4"/>
        <v>11</v>
      </c>
      <c r="I18" s="6" t="s">
        <v>27</v>
      </c>
      <c r="J18" s="14" t="s">
        <v>29</v>
      </c>
      <c r="K18" s="14" t="s">
        <v>22</v>
      </c>
      <c r="L18" s="14" t="s">
        <v>23</v>
      </c>
      <c r="M18" s="14">
        <f t="shared" si="5"/>
        <v>2</v>
      </c>
      <c r="N18" s="14">
        <v>37</v>
      </c>
      <c r="O18" s="14">
        <f t="shared" si="6"/>
        <v>60</v>
      </c>
      <c r="P18" s="14">
        <f t="shared" si="7"/>
        <v>97</v>
      </c>
      <c r="Q18" s="16">
        <f t="shared" si="23"/>
        <v>7</v>
      </c>
      <c r="R18" s="13" t="s">
        <v>23</v>
      </c>
      <c r="S18" s="14" t="s">
        <v>20</v>
      </c>
      <c r="T18" s="14" t="s">
        <v>20</v>
      </c>
      <c r="U18" s="14" t="s">
        <v>27</v>
      </c>
      <c r="V18" s="14">
        <f t="shared" si="8"/>
        <v>1</v>
      </c>
      <c r="W18" s="14">
        <v>73</v>
      </c>
      <c r="X18" s="14">
        <f t="shared" si="9"/>
        <v>90</v>
      </c>
      <c r="Y18" s="14">
        <f t="shared" si="10"/>
        <v>163</v>
      </c>
      <c r="Z18" s="16">
        <f t="shared" si="11"/>
        <v>11</v>
      </c>
      <c r="AA18" s="6" t="s">
        <v>22</v>
      </c>
      <c r="AB18" s="14" t="s">
        <v>20</v>
      </c>
      <c r="AC18" s="14" t="s">
        <v>29</v>
      </c>
      <c r="AD18" s="14" t="s">
        <v>21</v>
      </c>
      <c r="AE18" s="14">
        <f t="shared" si="12"/>
        <v>2</v>
      </c>
      <c r="AF18" s="14">
        <v>83</v>
      </c>
      <c r="AG18" s="14">
        <f>SUM(4-AE18)*30</f>
        <v>60</v>
      </c>
      <c r="AH18" s="14">
        <f t="shared" si="14"/>
        <v>143</v>
      </c>
      <c r="AI18" s="15">
        <f t="shared" si="15"/>
        <v>11</v>
      </c>
      <c r="AJ18" s="13" t="s">
        <v>21</v>
      </c>
      <c r="AK18" s="14" t="s">
        <v>29</v>
      </c>
      <c r="AL18" s="14" t="s">
        <v>23</v>
      </c>
      <c r="AM18" s="14" t="s">
        <v>22</v>
      </c>
      <c r="AN18" s="14">
        <f t="shared" si="16"/>
        <v>2</v>
      </c>
      <c r="AO18" s="14">
        <v>68</v>
      </c>
      <c r="AP18" s="14">
        <f t="shared" si="17"/>
        <v>60</v>
      </c>
      <c r="AQ18" s="14">
        <f t="shared" si="18"/>
        <v>128</v>
      </c>
      <c r="AR18" s="16">
        <f t="shared" si="19"/>
        <v>9</v>
      </c>
      <c r="AS18" s="14" t="s">
        <v>20</v>
      </c>
      <c r="AT18" s="14" t="s">
        <v>29</v>
      </c>
      <c r="AU18" s="14" t="s">
        <v>31</v>
      </c>
      <c r="AV18" s="14" t="s">
        <v>27</v>
      </c>
      <c r="AW18" s="14">
        <f t="shared" si="20"/>
        <v>2</v>
      </c>
      <c r="AX18" s="14">
        <v>76</v>
      </c>
      <c r="AY18" s="14">
        <f t="shared" si="25"/>
        <v>60</v>
      </c>
      <c r="AZ18" s="14">
        <f t="shared" si="21"/>
        <v>136</v>
      </c>
      <c r="BA18" s="16">
        <f t="shared" si="22"/>
        <v>10</v>
      </c>
    </row>
    <row r="19" spans="1:53" x14ac:dyDescent="0.3">
      <c r="H19" s="25" t="s">
        <v>81</v>
      </c>
      <c r="I19">
        <f>COUNTIF(I8:I18,$I$7)</f>
        <v>8</v>
      </c>
      <c r="J19">
        <f>COUNTIF(J8:J18,$J$7)</f>
        <v>5</v>
      </c>
      <c r="K19">
        <f>COUNTIF(K8:K18,$K$7)</f>
        <v>5</v>
      </c>
      <c r="L19">
        <f>COUNTIF(L8:L18,$L$7)</f>
        <v>9</v>
      </c>
      <c r="R19">
        <f>COUNTIF(R8:R18,$R$7)</f>
        <v>4</v>
      </c>
      <c r="S19">
        <f>COUNTIF(S8:S18,$S$7)</f>
        <v>8</v>
      </c>
      <c r="T19">
        <f>COUNTIF(T8:T18,$T$7)</f>
        <v>5</v>
      </c>
      <c r="U19">
        <f>COUNTIF(U8:U18,$U$7)</f>
        <v>9</v>
      </c>
      <c r="AA19">
        <f>COUNTIF(AA8:AA18,$AA$7)</f>
        <v>10</v>
      </c>
      <c r="AB19">
        <f>COUNTIF(AB8:AB18,$AB$7)</f>
        <v>9</v>
      </c>
      <c r="AC19">
        <f>COUNTIF(AC8:AC18,$AC$7)</f>
        <v>6</v>
      </c>
      <c r="AD19">
        <f>COUNTIF(AD8:AD18,$AD$7)</f>
        <v>6</v>
      </c>
      <c r="AJ19">
        <f>COUNTIF(AJ8:AJ18,$AJ$7)</f>
        <v>6</v>
      </c>
      <c r="AK19">
        <f>COUNTIF(AK8:AK18,$AK$7)</f>
        <v>6</v>
      </c>
      <c r="AL19">
        <f>COUNTIF(AL8:AL18,$AL$7)</f>
        <v>8</v>
      </c>
      <c r="AM19">
        <f>COUNTIF(AM8:AM18,$AM$7)</f>
        <v>5</v>
      </c>
      <c r="AS19">
        <f>COUNTIF(AS8:AS18,$AS$7)</f>
        <v>3</v>
      </c>
      <c r="AT19">
        <f>COUNTIF(AT8:AT18,$AT$7)</f>
        <v>11</v>
      </c>
      <c r="AU19">
        <f>COUNTIF(AU8:AU18,$AU$7)</f>
        <v>8</v>
      </c>
      <c r="AV19">
        <f>COUNTIF(AV8:AV18,$AV$7)</f>
        <v>8</v>
      </c>
    </row>
    <row r="20" spans="1:53" x14ac:dyDescent="0.3">
      <c r="H20" s="25" t="s">
        <v>82</v>
      </c>
      <c r="I20">
        <v>11</v>
      </c>
      <c r="J20">
        <v>11</v>
      </c>
      <c r="K20">
        <v>11</v>
      </c>
      <c r="L20">
        <v>11</v>
      </c>
      <c r="R20">
        <v>11</v>
      </c>
      <c r="S20">
        <v>11</v>
      </c>
      <c r="T20">
        <v>11</v>
      </c>
      <c r="U20">
        <v>11</v>
      </c>
      <c r="AA20">
        <v>11</v>
      </c>
      <c r="AB20">
        <v>11</v>
      </c>
      <c r="AC20">
        <v>11</v>
      </c>
      <c r="AD20">
        <v>11</v>
      </c>
      <c r="AJ20">
        <v>11</v>
      </c>
      <c r="AK20">
        <v>11</v>
      </c>
      <c r="AL20">
        <v>11</v>
      </c>
      <c r="AM20">
        <v>11</v>
      </c>
      <c r="AS20" s="66">
        <v>11</v>
      </c>
      <c r="AT20">
        <v>11</v>
      </c>
      <c r="AU20">
        <v>11</v>
      </c>
      <c r="AV20">
        <v>11</v>
      </c>
    </row>
    <row r="21" spans="1:53" x14ac:dyDescent="0.3">
      <c r="H21" s="25" t="s">
        <v>60</v>
      </c>
      <c r="I21" s="26">
        <f>I19/I20*100</f>
        <v>72.727272727272734</v>
      </c>
      <c r="J21" s="26">
        <f t="shared" ref="J21:R21" si="27">J19/J20*100</f>
        <v>45.454545454545453</v>
      </c>
      <c r="K21" s="26">
        <f t="shared" si="27"/>
        <v>45.454545454545453</v>
      </c>
      <c r="L21" s="26">
        <f t="shared" si="27"/>
        <v>81.818181818181827</v>
      </c>
      <c r="M21" s="26"/>
      <c r="N21" s="26"/>
      <c r="O21" s="26"/>
      <c r="P21" s="26"/>
      <c r="Q21" s="26"/>
      <c r="R21" s="26">
        <f t="shared" si="27"/>
        <v>36.363636363636367</v>
      </c>
      <c r="S21" s="26">
        <f>S19/S20*100</f>
        <v>72.727272727272734</v>
      </c>
      <c r="T21" s="26">
        <f>T19/T20*100</f>
        <v>45.454545454545453</v>
      </c>
      <c r="U21" s="26">
        <f>U19/U20*100</f>
        <v>81.818181818181827</v>
      </c>
      <c r="V21" s="26"/>
      <c r="W21" s="26"/>
      <c r="X21" s="26"/>
      <c r="Y21" s="26"/>
      <c r="Z21" s="26"/>
      <c r="AA21" s="26">
        <f>AA19/AA20*100</f>
        <v>90.909090909090907</v>
      </c>
      <c r="AB21" s="26">
        <f>AB19/AB20*100</f>
        <v>81.818181818181827</v>
      </c>
      <c r="AC21" s="26">
        <f>AC19/AC20*100</f>
        <v>54.54545454545454</v>
      </c>
      <c r="AD21" s="26">
        <f>AD19/AD20*100</f>
        <v>54.54545454545454</v>
      </c>
      <c r="AE21" s="26"/>
      <c r="AF21" s="26"/>
      <c r="AG21" s="26"/>
      <c r="AH21" s="26"/>
      <c r="AI21" s="26"/>
      <c r="AJ21" s="26">
        <f>AJ19/AJ20*100</f>
        <v>54.54545454545454</v>
      </c>
      <c r="AK21" s="26">
        <f>AK19/AK20*100</f>
        <v>54.54545454545454</v>
      </c>
      <c r="AL21" s="26">
        <f>AL19/AL20*100</f>
        <v>72.727272727272734</v>
      </c>
      <c r="AM21" s="26">
        <f>AM19/AM20*100</f>
        <v>45.454545454545453</v>
      </c>
      <c r="AN21" s="26"/>
      <c r="AO21" s="26"/>
      <c r="AP21" s="26"/>
      <c r="AQ21" s="26"/>
      <c r="AR21" s="26"/>
      <c r="AS21" s="26">
        <f>AS19/AS20*100</f>
        <v>27.27272727272727</v>
      </c>
      <c r="AT21" s="26">
        <f>AT19/AT20*100</f>
        <v>100</v>
      </c>
      <c r="AU21" s="26">
        <f>AU19/AU20*100</f>
        <v>72.727272727272734</v>
      </c>
      <c r="AV21" s="26">
        <f>AV19/AV20*100</f>
        <v>72.727272727272734</v>
      </c>
    </row>
    <row r="22" spans="1:53" x14ac:dyDescent="0.3">
      <c r="H22" s="21" t="s">
        <v>23</v>
      </c>
      <c r="I22">
        <f>COUNTIF(I$8:I$18,"A")</f>
        <v>0</v>
      </c>
      <c r="J22">
        <f>COUNTIF($J$8:$J$18,"A")</f>
        <v>0</v>
      </c>
      <c r="K22">
        <f>COUNTIF($K$8:$K$18,"A")</f>
        <v>0</v>
      </c>
      <c r="L22">
        <f>COUNTIF($L$8:$L$18,"A")</f>
        <v>9</v>
      </c>
      <c r="R22">
        <f>COUNTIF($R$8:$R$18,"A")</f>
        <v>1</v>
      </c>
      <c r="S22">
        <f>COUNTIF($S$8:$S$18,"A")</f>
        <v>0</v>
      </c>
      <c r="T22">
        <f>COUNTIF($T$8:$T$18,"A")</f>
        <v>1</v>
      </c>
      <c r="U22">
        <f>COUNTIF($U$8:$U$18,"A")</f>
        <v>9</v>
      </c>
      <c r="AA22">
        <f>COUNTIF($AA$8:$AA$18,"A")</f>
        <v>0</v>
      </c>
      <c r="AB22">
        <f>COUNTIF($AB$8:$AB$18,"A")</f>
        <v>0</v>
      </c>
      <c r="AC22">
        <f>COUNTIF($AC$8:$AC$18,"A")</f>
        <v>0</v>
      </c>
      <c r="AD22">
        <f>COUNTIF($AD$8:$AD$18,"A")</f>
        <v>0</v>
      </c>
      <c r="AJ22">
        <f>COUNTIF($AJ$8:$AJ$18,"A")</f>
        <v>1</v>
      </c>
      <c r="AK22">
        <f>COUNTIF($AK$8:$AK$18,"A")</f>
        <v>0</v>
      </c>
      <c r="AL22">
        <f>COUNTIF($AL$8:$AL$18,"A")</f>
        <v>8</v>
      </c>
      <c r="AM22">
        <f>COUNTIF($AM$8:$AM$18,"A")</f>
        <v>0</v>
      </c>
      <c r="AS22">
        <f>COUNTIF($AS$8:$AS$18,"A")</f>
        <v>1</v>
      </c>
      <c r="AT22">
        <f>COUNTIF($AT$8:$AT$18,"A")</f>
        <v>0</v>
      </c>
      <c r="AU22">
        <f>COUNTIF($AU$8:$AU$18,"A")</f>
        <v>0</v>
      </c>
      <c r="AV22">
        <f>COUNTIF($AV$8:$AV$18,"A")</f>
        <v>0</v>
      </c>
    </row>
    <row r="23" spans="1:53" x14ac:dyDescent="0.3">
      <c r="H23" s="21" t="s">
        <v>22</v>
      </c>
      <c r="I23">
        <f>COUNTIF($I$8:$I$18,"B")</f>
        <v>1</v>
      </c>
      <c r="J23">
        <f>COUNTIF($J$8:$J$18,"B")</f>
        <v>2</v>
      </c>
      <c r="K23">
        <f>COUNTIF($K$8:$K$18,"B")</f>
        <v>5</v>
      </c>
      <c r="L23">
        <f>COUNTIF($L$8:$L$18,"B")</f>
        <v>1</v>
      </c>
      <c r="R23">
        <f>COUNTIF($R$8:$R$18,"B")</f>
        <v>4</v>
      </c>
      <c r="S23">
        <f>COUNTIF($S$8:$S$18,"B")</f>
        <v>0</v>
      </c>
      <c r="T23">
        <f>COUNTIF($T$8:$T$18,"B")</f>
        <v>0</v>
      </c>
      <c r="U23">
        <f>COUNTIF($U$8:$U$18,"B")</f>
        <v>1</v>
      </c>
      <c r="AA23">
        <f>COUNTIF($AA$8:$AA$18,"B")</f>
        <v>10</v>
      </c>
      <c r="AB23">
        <f>COUNTIF($AB$8:$AB$18,"B")</f>
        <v>0</v>
      </c>
      <c r="AC23">
        <f>COUNTIF($AC$8:$AC$18,"B")</f>
        <v>1</v>
      </c>
      <c r="AD23">
        <f>COUNTIF($AD$8:$AD$18,"B")</f>
        <v>0</v>
      </c>
      <c r="AJ23">
        <f>COUNTIF($AJ$8:$AJ$18,"B")</f>
        <v>6</v>
      </c>
      <c r="AK23">
        <f>COUNTIF($AK$8:$AK$18,"B")</f>
        <v>0</v>
      </c>
      <c r="AL23">
        <f>COUNTIF($AL$8:$AL$18,"B")</f>
        <v>0</v>
      </c>
      <c r="AM23">
        <f>COUNTIF($AM$8:$AM$18,"B")</f>
        <v>1</v>
      </c>
      <c r="AS23">
        <f>COUNTIF($AS$8:$AS$18,"B")</f>
        <v>3</v>
      </c>
      <c r="AT23">
        <f>COUNTIF($AT$8:$AT$18,"B")</f>
        <v>0</v>
      </c>
      <c r="AU23">
        <f>COUNTIF($AU$8:$AU$18,"B")</f>
        <v>0</v>
      </c>
      <c r="AV23">
        <f>COUNTIF($AV$8:$AV$18,"B")</f>
        <v>1</v>
      </c>
    </row>
    <row r="24" spans="1:53" x14ac:dyDescent="0.3">
      <c r="H24" s="21" t="s">
        <v>27</v>
      </c>
      <c r="I24">
        <f>COUNTIF($I$8:$I$18,"C")</f>
        <v>8</v>
      </c>
      <c r="J24">
        <f>COUNTIF($J$8:$J$18,"C")</f>
        <v>0</v>
      </c>
      <c r="K24">
        <f>COUNTIF($K$8:$K$18,"C")</f>
        <v>0</v>
      </c>
      <c r="L24">
        <f>COUNTIF($L$8:$L$18,"C")</f>
        <v>0</v>
      </c>
      <c r="R24">
        <f>COUNTIF($R$8:$R$18,"C")</f>
        <v>0</v>
      </c>
      <c r="S24">
        <f>COUNTIF($S$8:$S$18,"C")</f>
        <v>0</v>
      </c>
      <c r="T24">
        <f>COUNTIF($T$8:$T$18,"C")</f>
        <v>3</v>
      </c>
      <c r="U24">
        <f>COUNTIF($U$8:$U$18,"C")</f>
        <v>1</v>
      </c>
      <c r="AA24">
        <f>COUNTIF($AA$8:$AA$18,"C")</f>
        <v>0</v>
      </c>
      <c r="AB24">
        <f>COUNTIF($AB$8:$AB$18,"C")</f>
        <v>0</v>
      </c>
      <c r="AC24">
        <f>COUNTIF($AC$8:$AC$18,"C")</f>
        <v>1</v>
      </c>
      <c r="AD24">
        <f>COUNTIF($AD$8:$AD$18,"C")</f>
        <v>1</v>
      </c>
      <c r="AJ24">
        <f>COUNTIF($AJ$8:$AJ$18,"C")</f>
        <v>0</v>
      </c>
      <c r="AK24">
        <f>COUNTIF($AK$8:$AK$18,"C")</f>
        <v>0</v>
      </c>
      <c r="AL24">
        <f>COUNTIF($AL$8:$AL$18,"C")</f>
        <v>1</v>
      </c>
      <c r="AM24">
        <f>COUNTIF($AM$8:$AM$18,"C")</f>
        <v>5</v>
      </c>
      <c r="AS24">
        <f>COUNTIF($AS$8:$AS$18,"C")</f>
        <v>2</v>
      </c>
      <c r="AT24">
        <f>COUNTIF($AT$8:$AT$18,"C")</f>
        <v>0</v>
      </c>
      <c r="AU24">
        <f>COUNTIF($AU$8:$AU$18,"C")</f>
        <v>0</v>
      </c>
      <c r="AV24">
        <f>COUNTIF($AV$8:$AV$18,"C")</f>
        <v>8</v>
      </c>
    </row>
    <row r="25" spans="1:53" x14ac:dyDescent="0.3">
      <c r="H25" s="21" t="s">
        <v>20</v>
      </c>
      <c r="I25">
        <f>COUNTIF($I$8:$I$18,"D")</f>
        <v>1</v>
      </c>
      <c r="J25">
        <f>COUNTIF($J$8:$J$18,"D")</f>
        <v>0</v>
      </c>
      <c r="K25">
        <f>COUNTIF($K$8:$K$18,"D")</f>
        <v>0</v>
      </c>
      <c r="L25">
        <f>COUNTIF($L$8:$L$18,"D")</f>
        <v>0</v>
      </c>
      <c r="R25">
        <f>COUNTIF($R$8:$R$18,"D")</f>
        <v>1</v>
      </c>
      <c r="S25">
        <f>COUNTIF($S$8:$S$18,"D")</f>
        <v>2</v>
      </c>
      <c r="T25">
        <f>COUNTIF($T$8:$T$18,"D")</f>
        <v>5</v>
      </c>
      <c r="U25">
        <f>COUNTIF($U$8:$U$18,"D")</f>
        <v>0</v>
      </c>
      <c r="AA25">
        <f>COUNTIF($AA$8:$AA$18,"D")</f>
        <v>0</v>
      </c>
      <c r="AB25">
        <f>COUNTIF($AB$8:$AB$18,"D")</f>
        <v>2</v>
      </c>
      <c r="AC25">
        <f>COUNTIF($AC$8:$AC$18,"D")</f>
        <v>1</v>
      </c>
      <c r="AD25">
        <f>COUNTIF($AD$8:$AD$18,"D")</f>
        <v>6</v>
      </c>
      <c r="AJ25">
        <f>COUNTIF($AJ$8:$AJ$18,"C")</f>
        <v>0</v>
      </c>
      <c r="AK25">
        <f>COUNTIF($AK$8:$AK$18,"C")</f>
        <v>0</v>
      </c>
      <c r="AL25">
        <f>COUNTIF($AL$8:$AL$18,"C")</f>
        <v>1</v>
      </c>
      <c r="AM25">
        <f>COUNTIF($AM$8:$AM$18,"C")</f>
        <v>5</v>
      </c>
      <c r="AS25">
        <f>COUNTIF($AS$8:$AS$18,"D")</f>
        <v>2</v>
      </c>
      <c r="AT25">
        <f>COUNTIF($AT$8:$AT$18,"D")</f>
        <v>0</v>
      </c>
      <c r="AU25">
        <f>COUNTIF($AU$8:$AU$18,"D")</f>
        <v>8</v>
      </c>
      <c r="AV25">
        <f>COUNTIF($AV$8:$AV$18,"D")</f>
        <v>0</v>
      </c>
    </row>
    <row r="26" spans="1:53" x14ac:dyDescent="0.3">
      <c r="H26" s="21" t="s">
        <v>29</v>
      </c>
      <c r="I26">
        <f>COUNTIF($I$8:$I$18,"E")</f>
        <v>0</v>
      </c>
      <c r="J26">
        <f>COUNTIF($J$8:$J$18,"E")</f>
        <v>3</v>
      </c>
      <c r="K26">
        <f>COUNTIF($K$8:$K$18,"E")</f>
        <v>1</v>
      </c>
      <c r="L26">
        <f>COUNTIF($L$8:$L$18,"E")</f>
        <v>0</v>
      </c>
      <c r="R26">
        <f>COUNTIF($R$8:$R$18,"E")</f>
        <v>0</v>
      </c>
      <c r="S26">
        <f>COUNTIF($S$8:$S$18,"E")</f>
        <v>1</v>
      </c>
      <c r="T26">
        <f>COUNTIF($T$8:$T$18,"E")</f>
        <v>1</v>
      </c>
      <c r="U26">
        <f>COUNTIF($U$8:$U$18,"E")</f>
        <v>0</v>
      </c>
      <c r="AA26">
        <f>COUNTIF($AA$8:$AA$18,"E")</f>
        <v>0</v>
      </c>
      <c r="AB26">
        <f>COUNTIF($AB$8:$AB$18,"E")</f>
        <v>0</v>
      </c>
      <c r="AC26">
        <f>COUNTIF($AC$8:$AC$18,"E")</f>
        <v>6</v>
      </c>
      <c r="AD26">
        <f>COUNTIF($AD$8:$AD$18,"E")</f>
        <v>1</v>
      </c>
      <c r="AJ26">
        <f>COUNTIF($AJ$8:$AJ$18,"E")</f>
        <v>0</v>
      </c>
      <c r="AK26">
        <f>COUNTIF($AK$8:$AK$18,"E")</f>
        <v>6</v>
      </c>
      <c r="AL26">
        <f>COUNTIF($AL$8:$AL$18,"E")</f>
        <v>0</v>
      </c>
      <c r="AM26">
        <f>COUNTIF($AM$8:$AM$18,"E")</f>
        <v>0</v>
      </c>
      <c r="AS26">
        <f>COUNTIF($AS$8:$AS$18,"E")</f>
        <v>0</v>
      </c>
      <c r="AT26">
        <f>COUNTIF($AT$8:$AT$18,"E")</f>
        <v>11</v>
      </c>
      <c r="AU26">
        <f>COUNTIF($AU$8:$AU$18,"E")</f>
        <v>0</v>
      </c>
      <c r="AV26">
        <f>COUNTIF($AV$8:$AV$18,"E")</f>
        <v>0</v>
      </c>
    </row>
    <row r="27" spans="1:53" x14ac:dyDescent="0.3">
      <c r="H27" s="21" t="s">
        <v>21</v>
      </c>
      <c r="I27">
        <f>COUNTIF($I$8:$I$18,"F")</f>
        <v>0</v>
      </c>
      <c r="J27">
        <f>COUNTIF($J$8:$J$18,"F")</f>
        <v>5</v>
      </c>
      <c r="K27">
        <f>COUNTIF($K$8:$K$18,"F")</f>
        <v>0</v>
      </c>
      <c r="L27">
        <f>COUNTIF($L$8:$L$18,"F")</f>
        <v>0</v>
      </c>
      <c r="R27">
        <f>COUNTIF($R$8:$R$18,"F")</f>
        <v>2</v>
      </c>
      <c r="S27">
        <f>COUNTIF($S$8:$S$18,"F")</f>
        <v>8</v>
      </c>
      <c r="T27">
        <f>COUNTIF($T$8:$T$18,"F")</f>
        <v>0</v>
      </c>
      <c r="U27">
        <f>COUNTIF($U$8:$U$18,"F")</f>
        <v>0</v>
      </c>
      <c r="AA27">
        <f>COUNTIF($AA$8:$AA$18,"F")</f>
        <v>0</v>
      </c>
      <c r="AB27">
        <f>COUNTIF($AB$8:$AB$18,"F")</f>
        <v>0</v>
      </c>
      <c r="AC27">
        <f>COUNTIF($AC$8:$AC$18,"F")</f>
        <v>0</v>
      </c>
      <c r="AD27">
        <f>COUNTIF($AD$8:$AD$18,"F")</f>
        <v>2</v>
      </c>
      <c r="AJ27">
        <f>COUNTIF($AJ$8:$AJ$18,"E")</f>
        <v>0</v>
      </c>
      <c r="AK27">
        <f>COUNTIF($AK$8:$AK$18,"E")</f>
        <v>6</v>
      </c>
      <c r="AL27">
        <f>COUNTIF($AL$8:$AL$18,"E")</f>
        <v>0</v>
      </c>
      <c r="AM27">
        <f>COUNTIF($AM$8:$AM$18,"E")</f>
        <v>0</v>
      </c>
      <c r="AS27">
        <f>COUNTIF($AS$8:$AS$18,"F")</f>
        <v>0</v>
      </c>
      <c r="AT27">
        <f>COUNTIF($AT$8:$AT$18,"F")</f>
        <v>0</v>
      </c>
      <c r="AU27">
        <f>COUNTIF($AU$8:$AU$18,"F")</f>
        <v>0</v>
      </c>
      <c r="AV27">
        <f>COUNTIF($AV$8:$AV$18,"F")</f>
        <v>0</v>
      </c>
    </row>
    <row r="28" spans="1:53" x14ac:dyDescent="0.3">
      <c r="H28" s="21" t="s">
        <v>31</v>
      </c>
      <c r="I28">
        <f>COUNTIF($I$8:$I$18,"Z")</f>
        <v>1</v>
      </c>
      <c r="J28">
        <f>COUNTIF($J$8:$J$18,"Z")</f>
        <v>1</v>
      </c>
      <c r="K28">
        <f>COUNTIF($K$8:$K$18,"Z")</f>
        <v>5</v>
      </c>
      <c r="L28">
        <f>COUNTIF($L$8:$L$18,"Z")</f>
        <v>1</v>
      </c>
      <c r="R28">
        <f>COUNTIF($R$8:$R$18,"Z")</f>
        <v>3</v>
      </c>
      <c r="S28">
        <f>COUNTIF($S$8:$S$18,"Z")</f>
        <v>0</v>
      </c>
      <c r="T28">
        <f>COUNTIF($T$8:$T$18,"Z")</f>
        <v>1</v>
      </c>
      <c r="U28">
        <f>COUNTIF($U$8:$U$18,"Z")</f>
        <v>0</v>
      </c>
      <c r="AA28">
        <f>COUNTIF($AA$8:$AA$18,"Z")</f>
        <v>1</v>
      </c>
      <c r="AB28">
        <f>COUNTIF($AB$8:$AB$18,"Z")</f>
        <v>9</v>
      </c>
      <c r="AC28">
        <f>COUNTIF($AC$8:$AC$18,"Z")</f>
        <v>2</v>
      </c>
      <c r="AD28">
        <f>COUNTIF($AD$8:$AD$18,"Z")</f>
        <v>1</v>
      </c>
      <c r="AJ28">
        <f>COUNTIF($AJ$8:$AJ$18,"E")</f>
        <v>0</v>
      </c>
      <c r="AK28">
        <f>COUNTIF($AK$8:$AK$18,"E")</f>
        <v>6</v>
      </c>
      <c r="AL28">
        <f>COUNTIF($AL$8:$AL$18,"E")</f>
        <v>0</v>
      </c>
      <c r="AM28">
        <f>COUNTIF($AM$8:$AM$18,"E")</f>
        <v>0</v>
      </c>
      <c r="AS28">
        <f>COUNTIF($AS$8:$AS$18,"Z")</f>
        <v>3</v>
      </c>
      <c r="AT28">
        <f>COUNTIF($AT$8:$AT$18,"Z")</f>
        <v>0</v>
      </c>
      <c r="AU28">
        <f>COUNTIF($AU$8:$AU$18,"Z")</f>
        <v>3</v>
      </c>
      <c r="AV28">
        <f>COUNTIF($AV$8:$AV$18,"Z")</f>
        <v>2</v>
      </c>
    </row>
  </sheetData>
  <mergeCells count="42">
    <mergeCell ref="AY6:AY7"/>
    <mergeCell ref="AZ6:AZ7"/>
    <mergeCell ref="BA6:BA7"/>
    <mergeCell ref="AP6:AP7"/>
    <mergeCell ref="AQ6:AQ7"/>
    <mergeCell ref="AR6:AR7"/>
    <mergeCell ref="AW6:AW7"/>
    <mergeCell ref="AX6:AX7"/>
    <mergeCell ref="AG6:AG7"/>
    <mergeCell ref="AH6:AH7"/>
    <mergeCell ref="AI6:AI7"/>
    <mergeCell ref="AN6:AN7"/>
    <mergeCell ref="AO6:AO7"/>
    <mergeCell ref="X6:X7"/>
    <mergeCell ref="Y6:Y7"/>
    <mergeCell ref="Z6:Z7"/>
    <mergeCell ref="AE6:AE7"/>
    <mergeCell ref="AF6:AF7"/>
    <mergeCell ref="O6:O7"/>
    <mergeCell ref="P6:P7"/>
    <mergeCell ref="Q6:Q7"/>
    <mergeCell ref="V6:V7"/>
    <mergeCell ref="W6:W7"/>
    <mergeCell ref="F6:F7"/>
    <mergeCell ref="G6:G7"/>
    <mergeCell ref="H6:H7"/>
    <mergeCell ref="M6:M7"/>
    <mergeCell ref="N6:N7"/>
    <mergeCell ref="A6:A7"/>
    <mergeCell ref="B6:B7"/>
    <mergeCell ref="C6:C7"/>
    <mergeCell ref="D6:D7"/>
    <mergeCell ref="E6:E7"/>
    <mergeCell ref="A1:BA1"/>
    <mergeCell ref="A2:BA2"/>
    <mergeCell ref="A5:C5"/>
    <mergeCell ref="D5:H5"/>
    <mergeCell ref="I5:Q5"/>
    <mergeCell ref="R5:Z5"/>
    <mergeCell ref="AA5:AI5"/>
    <mergeCell ref="AJ5:AR5"/>
    <mergeCell ref="AS5:BA5"/>
  </mergeCells>
  <phoneticPr fontId="6" type="noConversion"/>
  <conditionalFormatting sqref="I8:I18">
    <cfRule type="expression" dxfId="95" priority="21">
      <formula>TRIM(UPPER($I8))&lt;&gt;TRIM(UPPER($I$7))</formula>
    </cfRule>
  </conditionalFormatting>
  <conditionalFormatting sqref="J8:J18">
    <cfRule type="expression" dxfId="94" priority="20">
      <formula>TRIM(UPPER($J8))&lt;&gt;TRIM(UPPER($J$7))</formula>
    </cfRule>
  </conditionalFormatting>
  <conditionalFormatting sqref="K8:K18">
    <cfRule type="expression" dxfId="93" priority="19">
      <formula>TRIM(UPPER($K8))&lt;&gt;TRIM(UPPER($K$7))</formula>
    </cfRule>
  </conditionalFormatting>
  <conditionalFormatting sqref="L8:L18">
    <cfRule type="expression" dxfId="92" priority="18">
      <formula>TRIM(UPPER($L8))&lt;&gt;TRIM(UPPER($L$7))</formula>
    </cfRule>
  </conditionalFormatting>
  <conditionalFormatting sqref="R8:R18">
    <cfRule type="expression" dxfId="91" priority="17">
      <formula>TRIM(UPPER($R8))&lt;&gt;TRIM(UPPER($R$7))</formula>
    </cfRule>
  </conditionalFormatting>
  <conditionalFormatting sqref="S8:S18">
    <cfRule type="expression" dxfId="90" priority="16">
      <formula>TRIM(UPPER($S8))&lt;&gt;TRIM(UPPER($S$7))</formula>
    </cfRule>
  </conditionalFormatting>
  <conditionalFormatting sqref="T8:T18">
    <cfRule type="expression" dxfId="89" priority="15">
      <formula>TRIM(UPPER($T8))&lt;&gt;TRIM(UPPER($T$7))</formula>
    </cfRule>
  </conditionalFormatting>
  <conditionalFormatting sqref="U8:U18">
    <cfRule type="expression" dxfId="88" priority="14">
      <formula>TRIM(UPPER($U8))&lt;&gt;TRIM(UPPER($U$7))</formula>
    </cfRule>
  </conditionalFormatting>
  <conditionalFormatting sqref="AA8:AA18">
    <cfRule type="expression" dxfId="87" priority="13">
      <formula>TRIM(UPPER($AA8))&lt;&gt;TRIM(UPPER($AA$7))</formula>
    </cfRule>
  </conditionalFormatting>
  <conditionalFormatting sqref="AB8:AB18">
    <cfRule type="expression" dxfId="86" priority="12">
      <formula>TRIM(UPPER($AB8))&lt;&gt;TRIM(UPPER($AB$7))</formula>
    </cfRule>
  </conditionalFormatting>
  <conditionalFormatting sqref="AC8:AC18">
    <cfRule type="expression" dxfId="85" priority="11">
      <formula>TRIM(UPPER($AC8))&lt;&gt;TRIM(UPPER($AC$7))</formula>
    </cfRule>
  </conditionalFormatting>
  <conditionalFormatting sqref="AD8:AD18">
    <cfRule type="expression" dxfId="84" priority="10">
      <formula>TRIM(UPPER($AD8))&lt;&gt;TRIM(UPPER($AD$7))</formula>
    </cfRule>
  </conditionalFormatting>
  <conditionalFormatting sqref="AJ8:AJ18">
    <cfRule type="expression" dxfId="83" priority="9">
      <formula>TRIM(UPPER($AJ8))&lt;&gt;TRIM(UPPER($AJ$7))</formula>
    </cfRule>
  </conditionalFormatting>
  <conditionalFormatting sqref="AK8:AK18">
    <cfRule type="expression" dxfId="82" priority="8">
      <formula>TRIM(UPPER($AK8))&lt;&gt;TRIM(UPPER($AK$7))</formula>
    </cfRule>
  </conditionalFormatting>
  <conditionalFormatting sqref="AL8:AL18">
    <cfRule type="expression" dxfId="81" priority="7">
      <formula>TRIM(UPPER($AL8))&lt;&gt;TRIM(UPPER($AL$7))</formula>
    </cfRule>
  </conditionalFormatting>
  <conditionalFormatting sqref="AM8:AM18">
    <cfRule type="expression" dxfId="80" priority="6">
      <formula>TRIM(UPPER($AM8))&lt;&gt;TRIM(UPPER($AM$7))</formula>
    </cfRule>
  </conditionalFormatting>
  <conditionalFormatting sqref="AS8:AS18">
    <cfRule type="expression" dxfId="79" priority="5">
      <formula>TRIM(UPPER($AS8))&lt;&gt;TRIM(UPPER($AS$7))</formula>
    </cfRule>
  </conditionalFormatting>
  <conditionalFormatting sqref="AT8:AT18">
    <cfRule type="expression" dxfId="78" priority="4">
      <formula>TRIM(UPPER($AT8))&lt;&gt;TRIM(UPPER($AT$7))</formula>
    </cfRule>
    <cfRule type="expression" dxfId="77" priority="3">
      <formula>UPPER($AT8)&lt;&gt;UPPER($AT$7)</formula>
    </cfRule>
  </conditionalFormatting>
  <conditionalFormatting sqref="AU8:AU18">
    <cfRule type="expression" dxfId="76" priority="2">
      <formula>UPPER($AU8)&lt;&gt;UPPER($AU$7)</formula>
    </cfRule>
  </conditionalFormatting>
  <conditionalFormatting sqref="AV8:AV18">
    <cfRule type="expression" dxfId="75" priority="1">
      <formula>UPPER($AV8)&lt;&gt;UPPER($AV$7)</formula>
    </cfRule>
  </conditionalFormatting>
  <pageMargins left="0.69999998807907104" right="0.69999998807907104" top="0.75" bottom="0.75" header="0.30000001192092896" footer="0.30000001192092896"/>
  <pageSetup paperSize="9" scale="33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A20"/>
  <sheetViews>
    <sheetView zoomScale="70" zoomScaleNormal="70" zoomScaleSheetLayoutView="90" workbookViewId="0">
      <selection activeCell="K23" sqref="K23"/>
    </sheetView>
  </sheetViews>
  <sheetFormatPr defaultColWidth="8.75" defaultRowHeight="16.5" x14ac:dyDescent="0.3"/>
  <cols>
    <col min="1" max="1" width="5.625" customWidth="1"/>
    <col min="2" max="2" width="19.75" bestFit="1" customWidth="1"/>
    <col min="3" max="3" width="19.375" bestFit="1" customWidth="1"/>
    <col min="4" max="4" width="5.875" bestFit="1" customWidth="1"/>
    <col min="5" max="5" width="5.625" bestFit="1" customWidth="1"/>
    <col min="6" max="6" width="7.625" bestFit="1" customWidth="1"/>
    <col min="7" max="7" width="6.875" customWidth="1"/>
    <col min="8" max="8" width="5.625" bestFit="1" customWidth="1"/>
    <col min="9" max="9" width="5.125" bestFit="1" customWidth="1"/>
    <col min="10" max="12" width="4.625" bestFit="1" customWidth="1"/>
    <col min="13" max="13" width="5.875" bestFit="1" customWidth="1"/>
    <col min="14" max="14" width="5.625" bestFit="1" customWidth="1"/>
    <col min="15" max="15" width="7.625" bestFit="1" customWidth="1"/>
    <col min="16" max="16" width="6.75" bestFit="1" customWidth="1"/>
    <col min="17" max="17" width="5.625" bestFit="1" customWidth="1"/>
    <col min="18" max="21" width="4.625" customWidth="1"/>
    <col min="22" max="22" width="5.875" customWidth="1"/>
    <col min="23" max="23" width="5.625" customWidth="1"/>
    <col min="24" max="24" width="7.625" customWidth="1"/>
    <col min="25" max="25" width="6.875" customWidth="1"/>
    <col min="26" max="26" width="5.625" customWidth="1"/>
    <col min="27" max="30" width="4.625" customWidth="1"/>
    <col min="31" max="31" width="5.875" customWidth="1"/>
    <col min="32" max="32" width="5.625" customWidth="1"/>
    <col min="33" max="33" width="7.625" customWidth="1"/>
    <col min="34" max="34" width="6.75" customWidth="1"/>
    <col min="35" max="35" width="5.625" customWidth="1"/>
    <col min="36" max="39" width="4.625" customWidth="1"/>
    <col min="40" max="40" width="5.875" customWidth="1"/>
    <col min="41" max="41" width="5.625" customWidth="1"/>
    <col min="42" max="42" width="7.625" customWidth="1"/>
    <col min="43" max="43" width="6.875" customWidth="1"/>
    <col min="44" max="44" width="5.625" customWidth="1"/>
    <col min="45" max="47" width="4.625" customWidth="1"/>
    <col min="48" max="48" width="5" customWidth="1"/>
    <col min="49" max="49" width="5.875" customWidth="1"/>
    <col min="50" max="50" width="5.625" customWidth="1"/>
    <col min="51" max="51" width="7.625" customWidth="1"/>
    <col min="52" max="52" width="7.125" customWidth="1"/>
    <col min="53" max="53" width="5.625" customWidth="1"/>
  </cols>
  <sheetData>
    <row r="1" spans="1:53" ht="31.5" x14ac:dyDescent="0.3">
      <c r="A1" s="70" t="s">
        <v>58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  <c r="AA1" s="70"/>
      <c r="AB1" s="70"/>
      <c r="AC1" s="70"/>
      <c r="AD1" s="70"/>
      <c r="AE1" s="70"/>
      <c r="AF1" s="70"/>
      <c r="AG1" s="70"/>
      <c r="AH1" s="70"/>
      <c r="AI1" s="70"/>
      <c r="AJ1" s="70"/>
      <c r="AK1" s="70"/>
      <c r="AL1" s="70"/>
      <c r="AM1" s="70"/>
      <c r="AN1" s="70"/>
      <c r="AO1" s="70"/>
      <c r="AP1" s="70"/>
      <c r="AQ1" s="70"/>
      <c r="AR1" s="70"/>
      <c r="AS1" s="70"/>
      <c r="AT1" s="70"/>
      <c r="AU1" s="70"/>
      <c r="AV1" s="70"/>
      <c r="AW1" s="70"/>
      <c r="AX1" s="70"/>
      <c r="AY1" s="70"/>
      <c r="AZ1" s="70"/>
      <c r="BA1" s="70"/>
    </row>
    <row r="2" spans="1:53" ht="31.5" x14ac:dyDescent="0.3">
      <c r="A2" s="71" t="s">
        <v>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</row>
    <row r="3" spans="1:53" ht="31.5" x14ac:dyDescent="0.3">
      <c r="A3" s="47" t="s">
        <v>61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</row>
    <row r="4" spans="1:53" ht="31.5" x14ac:dyDescent="0.3">
      <c r="A4" s="47" t="s">
        <v>1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  <c r="U4" s="47"/>
      <c r="V4" s="47"/>
      <c r="W4" s="47"/>
      <c r="X4" s="47"/>
      <c r="Y4" s="47"/>
      <c r="Z4" s="47"/>
      <c r="AA4" s="47"/>
      <c r="AB4" s="47"/>
      <c r="AC4" s="47"/>
      <c r="AD4" s="47"/>
      <c r="AE4" s="47"/>
      <c r="AF4" s="47"/>
      <c r="AG4" s="47"/>
      <c r="AH4" s="47"/>
      <c r="AI4" s="47"/>
      <c r="AJ4" s="47"/>
      <c r="AK4" s="47"/>
      <c r="AL4" s="47"/>
      <c r="AM4" s="47"/>
      <c r="AN4" s="47"/>
      <c r="AO4" s="47"/>
      <c r="AP4" s="47"/>
      <c r="AQ4" s="47"/>
      <c r="AR4" s="47"/>
      <c r="AS4" s="47"/>
      <c r="AT4" s="47"/>
      <c r="AU4" s="47"/>
      <c r="AV4" s="47"/>
      <c r="AW4" s="47"/>
      <c r="AX4" s="47"/>
      <c r="AY4" s="47"/>
      <c r="AZ4" s="47"/>
      <c r="BA4" s="47"/>
    </row>
    <row r="5" spans="1:53" x14ac:dyDescent="0.3">
      <c r="A5" s="72" t="s">
        <v>71</v>
      </c>
      <c r="B5" s="73"/>
      <c r="C5" s="74"/>
      <c r="D5" s="75" t="s">
        <v>85</v>
      </c>
      <c r="E5" s="76"/>
      <c r="F5" s="76"/>
      <c r="G5" s="76"/>
      <c r="H5" s="77"/>
      <c r="I5" s="78" t="s">
        <v>7</v>
      </c>
      <c r="J5" s="73"/>
      <c r="K5" s="73"/>
      <c r="L5" s="73"/>
      <c r="M5" s="73"/>
      <c r="N5" s="73"/>
      <c r="O5" s="73"/>
      <c r="P5" s="73"/>
      <c r="Q5" s="79"/>
      <c r="R5" s="72" t="s">
        <v>10</v>
      </c>
      <c r="S5" s="73"/>
      <c r="T5" s="73"/>
      <c r="U5" s="73"/>
      <c r="V5" s="73"/>
      <c r="W5" s="73"/>
      <c r="X5" s="73"/>
      <c r="Y5" s="73"/>
      <c r="Z5" s="79"/>
      <c r="AA5" s="72" t="s">
        <v>8</v>
      </c>
      <c r="AB5" s="73"/>
      <c r="AC5" s="73"/>
      <c r="AD5" s="73"/>
      <c r="AE5" s="73"/>
      <c r="AF5" s="73"/>
      <c r="AG5" s="73"/>
      <c r="AH5" s="73"/>
      <c r="AI5" s="79"/>
      <c r="AJ5" s="78" t="s">
        <v>9</v>
      </c>
      <c r="AK5" s="73"/>
      <c r="AL5" s="73"/>
      <c r="AM5" s="73"/>
      <c r="AN5" s="73"/>
      <c r="AO5" s="73"/>
      <c r="AP5" s="73"/>
      <c r="AQ5" s="73"/>
      <c r="AR5" s="79"/>
      <c r="AS5" s="72" t="s">
        <v>13</v>
      </c>
      <c r="AT5" s="73"/>
      <c r="AU5" s="73"/>
      <c r="AV5" s="73"/>
      <c r="AW5" s="73"/>
      <c r="AX5" s="73"/>
      <c r="AY5" s="73"/>
      <c r="AZ5" s="73"/>
      <c r="BA5" s="79"/>
    </row>
    <row r="6" spans="1:53" ht="16.899999999999999" customHeight="1" x14ac:dyDescent="0.3">
      <c r="A6" s="80" t="s">
        <v>6</v>
      </c>
      <c r="B6" s="82" t="s">
        <v>5</v>
      </c>
      <c r="C6" s="84" t="s">
        <v>77</v>
      </c>
      <c r="D6" s="86" t="s">
        <v>73</v>
      </c>
      <c r="E6" s="88" t="s">
        <v>14</v>
      </c>
      <c r="F6" s="88" t="s">
        <v>84</v>
      </c>
      <c r="G6" s="90" t="s">
        <v>87</v>
      </c>
      <c r="H6" s="92" t="s">
        <v>78</v>
      </c>
      <c r="I6" s="4">
        <v>1.1000000000000001</v>
      </c>
      <c r="J6" s="3">
        <v>1.2</v>
      </c>
      <c r="K6" s="3">
        <v>1.3</v>
      </c>
      <c r="L6" s="3">
        <v>1.4</v>
      </c>
      <c r="M6" s="94" t="s">
        <v>73</v>
      </c>
      <c r="N6" s="88" t="s">
        <v>14</v>
      </c>
      <c r="O6" s="88" t="s">
        <v>84</v>
      </c>
      <c r="P6" s="90" t="s">
        <v>87</v>
      </c>
      <c r="Q6" s="95" t="s">
        <v>78</v>
      </c>
      <c r="R6" s="2">
        <v>2.1</v>
      </c>
      <c r="S6" s="3">
        <v>2.2000000000000002</v>
      </c>
      <c r="T6" s="3">
        <v>2.2999999999999998</v>
      </c>
      <c r="U6" s="3">
        <v>2.4</v>
      </c>
      <c r="V6" s="94" t="s">
        <v>73</v>
      </c>
      <c r="W6" s="88" t="s">
        <v>14</v>
      </c>
      <c r="X6" s="88" t="s">
        <v>84</v>
      </c>
      <c r="Y6" s="90" t="s">
        <v>87</v>
      </c>
      <c r="Z6" s="95" t="s">
        <v>78</v>
      </c>
      <c r="AA6" s="2">
        <v>3.1</v>
      </c>
      <c r="AB6" s="3">
        <v>3.2</v>
      </c>
      <c r="AC6" s="3">
        <v>3.3</v>
      </c>
      <c r="AD6" s="3">
        <v>3.4</v>
      </c>
      <c r="AE6" s="94" t="s">
        <v>73</v>
      </c>
      <c r="AF6" s="88" t="s">
        <v>14</v>
      </c>
      <c r="AG6" s="88" t="s">
        <v>84</v>
      </c>
      <c r="AH6" s="90" t="s">
        <v>87</v>
      </c>
      <c r="AI6" s="95" t="s">
        <v>78</v>
      </c>
      <c r="AJ6" s="4">
        <v>4.0999999999999996</v>
      </c>
      <c r="AK6" s="3">
        <v>4.2</v>
      </c>
      <c r="AL6" s="3">
        <v>4.3</v>
      </c>
      <c r="AM6" s="3">
        <v>4.4000000000000004</v>
      </c>
      <c r="AN6" s="99" t="s">
        <v>73</v>
      </c>
      <c r="AO6" s="88" t="s">
        <v>14</v>
      </c>
      <c r="AP6" s="88" t="s">
        <v>84</v>
      </c>
      <c r="AQ6" s="90" t="s">
        <v>87</v>
      </c>
      <c r="AR6" s="95" t="s">
        <v>78</v>
      </c>
      <c r="AS6" s="2">
        <v>5.0999999999999996</v>
      </c>
      <c r="AT6" s="3">
        <v>5.2</v>
      </c>
      <c r="AU6" s="3">
        <v>5.3</v>
      </c>
      <c r="AV6" s="3">
        <v>5.4</v>
      </c>
      <c r="AW6" s="94" t="s">
        <v>73</v>
      </c>
      <c r="AX6" s="88" t="s">
        <v>14</v>
      </c>
      <c r="AY6" s="88" t="s">
        <v>84</v>
      </c>
      <c r="AZ6" s="90" t="s">
        <v>87</v>
      </c>
      <c r="BA6" s="95" t="s">
        <v>78</v>
      </c>
    </row>
    <row r="7" spans="1:53" x14ac:dyDescent="0.3">
      <c r="A7" s="81"/>
      <c r="B7" s="83"/>
      <c r="C7" s="85"/>
      <c r="D7" s="87"/>
      <c r="E7" s="89"/>
      <c r="F7" s="89"/>
      <c r="G7" s="91"/>
      <c r="H7" s="93"/>
      <c r="I7" s="35" t="s">
        <v>27</v>
      </c>
      <c r="J7" s="36" t="s">
        <v>21</v>
      </c>
      <c r="K7" s="36" t="s">
        <v>31</v>
      </c>
      <c r="L7" s="36" t="s">
        <v>23</v>
      </c>
      <c r="M7" s="89"/>
      <c r="N7" s="89"/>
      <c r="O7" s="89"/>
      <c r="P7" s="91"/>
      <c r="Q7" s="96"/>
      <c r="R7" s="37" t="s">
        <v>22</v>
      </c>
      <c r="S7" s="36" t="s">
        <v>21</v>
      </c>
      <c r="T7" s="36" t="s">
        <v>20</v>
      </c>
      <c r="U7" s="36" t="s">
        <v>23</v>
      </c>
      <c r="V7" s="89"/>
      <c r="W7" s="89"/>
      <c r="X7" s="89"/>
      <c r="Y7" s="91"/>
      <c r="Z7" s="96"/>
      <c r="AA7" s="37" t="s">
        <v>22</v>
      </c>
      <c r="AB7" s="36" t="s">
        <v>31</v>
      </c>
      <c r="AC7" s="36" t="s">
        <v>29</v>
      </c>
      <c r="AD7" s="36" t="s">
        <v>20</v>
      </c>
      <c r="AE7" s="89"/>
      <c r="AF7" s="89"/>
      <c r="AG7" s="89"/>
      <c r="AH7" s="91"/>
      <c r="AI7" s="96"/>
      <c r="AJ7" s="35" t="s">
        <v>22</v>
      </c>
      <c r="AK7" s="36" t="s">
        <v>29</v>
      </c>
      <c r="AL7" s="36" t="s">
        <v>23</v>
      </c>
      <c r="AM7" s="36" t="s">
        <v>27</v>
      </c>
      <c r="AN7" s="100"/>
      <c r="AO7" s="89"/>
      <c r="AP7" s="89"/>
      <c r="AQ7" s="91"/>
      <c r="AR7" s="96"/>
      <c r="AS7" s="36" t="s">
        <v>22</v>
      </c>
      <c r="AT7" s="36" t="s">
        <v>29</v>
      </c>
      <c r="AU7" s="36" t="s">
        <v>20</v>
      </c>
      <c r="AV7" s="36" t="s">
        <v>27</v>
      </c>
      <c r="AW7" s="89"/>
      <c r="AX7" s="89"/>
      <c r="AY7" s="89"/>
      <c r="AZ7" s="91"/>
      <c r="BA7" s="96"/>
    </row>
    <row r="8" spans="1:53" x14ac:dyDescent="0.3">
      <c r="A8" s="8" t="s">
        <v>38</v>
      </c>
      <c r="B8" s="19" t="s">
        <v>17</v>
      </c>
      <c r="C8" s="9" t="s">
        <v>25</v>
      </c>
      <c r="D8" s="51">
        <f t="shared" ref="D8:F10" si="0">SUM(M8,V8,AE8,AN8,AW8)</f>
        <v>12</v>
      </c>
      <c r="E8" s="30">
        <f t="shared" si="0"/>
        <v>197</v>
      </c>
      <c r="F8" s="30">
        <f t="shared" si="0"/>
        <v>240</v>
      </c>
      <c r="G8" s="30">
        <f>SUM(P8,Y8,AH8,AQ8,AZ8)</f>
        <v>437</v>
      </c>
      <c r="H8" s="31">
        <f>RANK(G8,$G$8:$G$10,1)</f>
        <v>2</v>
      </c>
      <c r="I8" s="19" t="s">
        <v>27</v>
      </c>
      <c r="J8" s="19" t="s">
        <v>29</v>
      </c>
      <c r="K8" s="19" t="s">
        <v>22</v>
      </c>
      <c r="L8" s="19" t="s">
        <v>23</v>
      </c>
      <c r="M8" s="27">
        <f>SUMPRODUCT(--($I$7:$L$7=I8:L8))</f>
        <v>2</v>
      </c>
      <c r="N8" s="27">
        <v>41</v>
      </c>
      <c r="O8" s="27">
        <f>SUM(4-M8)*30</f>
        <v>60</v>
      </c>
      <c r="P8" s="27">
        <f t="shared" ref="P8:P10" si="1">SUM(N8:O8)</f>
        <v>101</v>
      </c>
      <c r="Q8" s="33">
        <f>RANK(P8,$P$8:$P$10,1)</f>
        <v>1</v>
      </c>
      <c r="R8" s="19" t="s">
        <v>22</v>
      </c>
      <c r="S8" s="19" t="s">
        <v>31</v>
      </c>
      <c r="T8" s="19" t="s">
        <v>20</v>
      </c>
      <c r="U8" s="19" t="s">
        <v>23</v>
      </c>
      <c r="V8" s="34">
        <f>SUMPRODUCT(--($R$7:$U$7=R8:U8))</f>
        <v>3</v>
      </c>
      <c r="W8" s="27">
        <v>46</v>
      </c>
      <c r="X8" s="27">
        <f>SUM(4-V8)*30</f>
        <v>30</v>
      </c>
      <c r="Y8" s="27">
        <f t="shared" ref="Y8:Y10" si="2">SUM(W8:X8)</f>
        <v>76</v>
      </c>
      <c r="Z8" s="33">
        <f>RANK(Y8,$Y$8:$Y$10,1)</f>
        <v>1</v>
      </c>
      <c r="AA8" s="8" t="s">
        <v>22</v>
      </c>
      <c r="AB8" s="19" t="s">
        <v>27</v>
      </c>
      <c r="AC8" s="19" t="s">
        <v>29</v>
      </c>
      <c r="AD8" s="19" t="s">
        <v>20</v>
      </c>
      <c r="AE8" s="34">
        <f>SUMPRODUCT(--($AA$7:$AD$7=AA8:AD8))</f>
        <v>3</v>
      </c>
      <c r="AF8" s="27">
        <v>37</v>
      </c>
      <c r="AG8" s="27">
        <f>SUM(4-AE8)*30</f>
        <v>30</v>
      </c>
      <c r="AH8" s="27">
        <f t="shared" ref="AH8:AH10" si="3">SUM(AF8:AG8)</f>
        <v>67</v>
      </c>
      <c r="AI8" s="33">
        <f>RANK(AH8,$AH$8:$AH$10,1)</f>
        <v>1</v>
      </c>
      <c r="AJ8" s="7" t="s">
        <v>22</v>
      </c>
      <c r="AK8" s="19" t="s">
        <v>31</v>
      </c>
      <c r="AL8" s="19" t="s">
        <v>22</v>
      </c>
      <c r="AM8" s="19" t="s">
        <v>27</v>
      </c>
      <c r="AN8" s="27">
        <f>SUMPRODUCT(--($AJ$7:$AM$7=AJ8:AM8))</f>
        <v>2</v>
      </c>
      <c r="AO8" s="27">
        <v>27</v>
      </c>
      <c r="AP8" s="27">
        <f>SUM(4-AN8)*30</f>
        <v>60</v>
      </c>
      <c r="AQ8" s="27">
        <f t="shared" ref="AQ8:AQ10" si="4">SUM(AO8:AP8)</f>
        <v>87</v>
      </c>
      <c r="AR8" s="33">
        <f>RANK(AQ8,$AQ$8:$AQ$10,1)</f>
        <v>1</v>
      </c>
      <c r="AS8" s="19" t="s">
        <v>22</v>
      </c>
      <c r="AT8" s="19" t="s">
        <v>29</v>
      </c>
      <c r="AU8" s="19" t="s">
        <v>21</v>
      </c>
      <c r="AV8" s="19" t="s">
        <v>31</v>
      </c>
      <c r="AW8" s="27">
        <f>SUMPRODUCT(--($AS$7:$AV$7=AS8:AV8))</f>
        <v>2</v>
      </c>
      <c r="AX8" s="27">
        <v>46</v>
      </c>
      <c r="AY8" s="27">
        <f>SUM(4-AW8)*30</f>
        <v>60</v>
      </c>
      <c r="AZ8" s="27">
        <f t="shared" ref="AZ8:AZ10" si="5">SUM(AX8:AY8)</f>
        <v>106</v>
      </c>
      <c r="BA8" s="33">
        <f>RANK(AZ8,$AZ$8:$AZ$10,1)</f>
        <v>2</v>
      </c>
    </row>
    <row r="9" spans="1:53" x14ac:dyDescent="0.3">
      <c r="A9" s="8" t="s">
        <v>39</v>
      </c>
      <c r="B9" s="19" t="s">
        <v>37</v>
      </c>
      <c r="C9" s="9" t="s">
        <v>80</v>
      </c>
      <c r="D9" s="10">
        <f t="shared" si="0"/>
        <v>19</v>
      </c>
      <c r="E9" s="11">
        <f t="shared" si="0"/>
        <v>376</v>
      </c>
      <c r="F9" s="11">
        <f t="shared" si="0"/>
        <v>30</v>
      </c>
      <c r="G9" s="11">
        <f>SUM(P9,Y9,AH9,AQ9,AZ9)</f>
        <v>406</v>
      </c>
      <c r="H9" s="12">
        <f>RANK(G9,$G$8:$G$10,1)</f>
        <v>1</v>
      </c>
      <c r="I9" s="19" t="s">
        <v>27</v>
      </c>
      <c r="J9" s="19" t="s">
        <v>21</v>
      </c>
      <c r="K9" s="19" t="s">
        <v>22</v>
      </c>
      <c r="L9" s="19" t="s">
        <v>23</v>
      </c>
      <c r="M9" s="19">
        <f>SUMPRODUCT(--($I$7:$L$7=I9:L9))</f>
        <v>3</v>
      </c>
      <c r="N9" s="19">
        <v>79</v>
      </c>
      <c r="O9" s="19">
        <f>SUM(4-M9)*30</f>
        <v>30</v>
      </c>
      <c r="P9" s="19">
        <f t="shared" si="1"/>
        <v>109</v>
      </c>
      <c r="Q9" s="20">
        <f>RANK(P9,$P$8:$P$10,1)</f>
        <v>2</v>
      </c>
      <c r="R9" s="19" t="s">
        <v>22</v>
      </c>
      <c r="S9" s="19" t="s">
        <v>21</v>
      </c>
      <c r="T9" s="19" t="s">
        <v>20</v>
      </c>
      <c r="U9" s="19" t="s">
        <v>23</v>
      </c>
      <c r="V9" s="19">
        <f>SUMPRODUCT(--($R$7:$U$7=R9:U9))</f>
        <v>4</v>
      </c>
      <c r="W9" s="19">
        <v>82</v>
      </c>
      <c r="X9" s="19">
        <f>SUM(4-V9)*30</f>
        <v>0</v>
      </c>
      <c r="Y9" s="19">
        <f t="shared" si="2"/>
        <v>82</v>
      </c>
      <c r="Z9" s="20">
        <f>RANK(Y9,$Y$8:$Y$10,1)</f>
        <v>2</v>
      </c>
      <c r="AA9" s="8" t="s">
        <v>22</v>
      </c>
      <c r="AB9" s="19" t="s">
        <v>31</v>
      </c>
      <c r="AC9" s="19" t="s">
        <v>29</v>
      </c>
      <c r="AD9" s="19" t="s">
        <v>20</v>
      </c>
      <c r="AE9" s="19">
        <f>SUMPRODUCT(--($AA$7:$AD$7=AA9:AD9))</f>
        <v>4</v>
      </c>
      <c r="AF9" s="19">
        <v>73</v>
      </c>
      <c r="AG9" s="19">
        <f>SUM(4-AE9)*30</f>
        <v>0</v>
      </c>
      <c r="AH9" s="19">
        <f t="shared" si="3"/>
        <v>73</v>
      </c>
      <c r="AI9" s="20">
        <f>RANK(AH9,$AH$8:$AH$10,1)</f>
        <v>2</v>
      </c>
      <c r="AJ9" s="7" t="s">
        <v>22</v>
      </c>
      <c r="AK9" s="19" t="s">
        <v>29</v>
      </c>
      <c r="AL9" s="19" t="s">
        <v>23</v>
      </c>
      <c r="AM9" s="19" t="s">
        <v>27</v>
      </c>
      <c r="AN9" s="19">
        <f>SUMPRODUCT(--($AJ$7:$AM$7=AJ9:AM9))</f>
        <v>4</v>
      </c>
      <c r="AO9" s="19">
        <v>91</v>
      </c>
      <c r="AP9" s="19">
        <f>SUM(4-AN9)*30</f>
        <v>0</v>
      </c>
      <c r="AQ9" s="19">
        <f t="shared" si="4"/>
        <v>91</v>
      </c>
      <c r="AR9" s="20">
        <f>RANK(AQ9,$AQ$8:$AQ$10,1)</f>
        <v>2</v>
      </c>
      <c r="AS9" s="19" t="s">
        <v>22</v>
      </c>
      <c r="AT9" s="19" t="s">
        <v>29</v>
      </c>
      <c r="AU9" s="19" t="s">
        <v>20</v>
      </c>
      <c r="AV9" s="19" t="s">
        <v>27</v>
      </c>
      <c r="AW9" s="19">
        <f>SUMPRODUCT(--($AS$7:$AV$7=AS9:AV9))</f>
        <v>4</v>
      </c>
      <c r="AX9" s="19">
        <v>51</v>
      </c>
      <c r="AY9" s="19">
        <f>SUM(4-AW9)*30</f>
        <v>0</v>
      </c>
      <c r="AZ9" s="19">
        <f t="shared" si="5"/>
        <v>51</v>
      </c>
      <c r="BA9" s="20">
        <f>RANK(AZ9,$AZ$8:$AZ$10,1)</f>
        <v>1</v>
      </c>
    </row>
    <row r="10" spans="1:53" x14ac:dyDescent="0.3">
      <c r="A10" s="13"/>
      <c r="B10" s="14"/>
      <c r="C10" s="15"/>
      <c r="D10" s="42">
        <f t="shared" si="0"/>
        <v>0</v>
      </c>
      <c r="E10" s="43">
        <f t="shared" si="0"/>
        <v>0</v>
      </c>
      <c r="F10" s="43">
        <f t="shared" si="0"/>
        <v>600</v>
      </c>
      <c r="G10" s="43">
        <f>SUM(P10,Y10,AH10,AQ10,AZ10)</f>
        <v>600</v>
      </c>
      <c r="H10" s="58">
        <f>RANK(G10,$G$8:$G$10,1)</f>
        <v>3</v>
      </c>
      <c r="I10" s="6"/>
      <c r="J10" s="14"/>
      <c r="K10" s="14"/>
      <c r="L10" s="14"/>
      <c r="M10" s="14">
        <f>SUMPRODUCT(--($I$7:$L$7=I10:L10))</f>
        <v>0</v>
      </c>
      <c r="N10" s="14"/>
      <c r="O10" s="14">
        <f>SUM(4-M10)*30</f>
        <v>120</v>
      </c>
      <c r="P10" s="14">
        <f t="shared" si="1"/>
        <v>120</v>
      </c>
      <c r="Q10" s="16">
        <f>+RANK(P10,$P$8:$P$10,1)</f>
        <v>3</v>
      </c>
      <c r="R10" s="13"/>
      <c r="S10" s="14"/>
      <c r="T10" s="14"/>
      <c r="U10" s="14"/>
      <c r="V10" s="14">
        <f>SUMPRODUCT(--($R$7:$U$7=R10:U10))</f>
        <v>0</v>
      </c>
      <c r="W10" s="14"/>
      <c r="X10" s="14">
        <f>SUM(4-V10)*30</f>
        <v>120</v>
      </c>
      <c r="Y10" s="14">
        <f t="shared" si="2"/>
        <v>120</v>
      </c>
      <c r="Z10" s="16">
        <f>RANK(Y10,$Y$8:$Y$10,1)</f>
        <v>3</v>
      </c>
      <c r="AA10" s="13"/>
      <c r="AB10" s="14"/>
      <c r="AC10" s="14"/>
      <c r="AD10" s="14"/>
      <c r="AE10" s="14">
        <f>SUMPRODUCT(--($AA$7:$AD$7=AA10:AD10))</f>
        <v>0</v>
      </c>
      <c r="AF10" s="14"/>
      <c r="AG10" s="14">
        <f>SUM(4-AE10)*30</f>
        <v>120</v>
      </c>
      <c r="AH10" s="14">
        <f t="shared" si="3"/>
        <v>120</v>
      </c>
      <c r="AI10" s="16">
        <f>RANK(AH10,$AH$8:$AH$10,1)</f>
        <v>3</v>
      </c>
      <c r="AJ10" s="6"/>
      <c r="AK10" s="14"/>
      <c r="AL10" s="14"/>
      <c r="AM10" s="14"/>
      <c r="AN10" s="14">
        <f>SUMPRODUCT(--($AJ$7:$AM$7=AJ10:AM10))</f>
        <v>0</v>
      </c>
      <c r="AO10" s="14"/>
      <c r="AP10" s="14">
        <f>SUM(4-AN10)*30</f>
        <v>120</v>
      </c>
      <c r="AQ10" s="14">
        <f t="shared" si="4"/>
        <v>120</v>
      </c>
      <c r="AR10" s="16">
        <f>RANK(AQ10,$AQ$8:$AQ$10,1)</f>
        <v>3</v>
      </c>
      <c r="AS10" s="14"/>
      <c r="AT10" s="14"/>
      <c r="AU10" s="14"/>
      <c r="AV10" s="14"/>
      <c r="AW10" s="14">
        <f>SUMPRODUCT(--($AS$7:$AV$7=AS10:AV10))</f>
        <v>0</v>
      </c>
      <c r="AX10" s="14"/>
      <c r="AY10" s="14">
        <f>SUM(4-AW10)*30</f>
        <v>120</v>
      </c>
      <c r="AZ10" s="14">
        <f t="shared" si="5"/>
        <v>120</v>
      </c>
      <c r="BA10" s="16">
        <f>RANK(AZ10,$AZ$8:$AZ$10,1)</f>
        <v>3</v>
      </c>
    </row>
    <row r="11" spans="1:53" x14ac:dyDescent="0.3">
      <c r="H11" s="25" t="s">
        <v>81</v>
      </c>
      <c r="I11">
        <f>COUNTIF(I8:I10,$I$7)</f>
        <v>2</v>
      </c>
      <c r="J11">
        <f>COUNTIF(J8:J10,$J$7)</f>
        <v>1</v>
      </c>
      <c r="K11">
        <f>COUNTIF(K8:K10,$K$7)</f>
        <v>0</v>
      </c>
      <c r="L11">
        <f>COUNTIF(L8:L10,$L$7)</f>
        <v>2</v>
      </c>
      <c r="R11">
        <f>COUNTIF(R8:R10,$R$7)</f>
        <v>2</v>
      </c>
      <c r="S11">
        <f>COUNTIF(S8:S10,$S$7)</f>
        <v>1</v>
      </c>
      <c r="T11">
        <f>COUNTIF(T8:T10,$T$7)</f>
        <v>2</v>
      </c>
      <c r="U11">
        <f>COUNTIF(U8:U10,$U$7)</f>
        <v>2</v>
      </c>
      <c r="AA11">
        <f>COUNTIF(AA8:AA10,$AA$7)</f>
        <v>2</v>
      </c>
      <c r="AB11">
        <f>COUNTIF(AB8:AB10,$AB$7)</f>
        <v>1</v>
      </c>
      <c r="AC11">
        <f>COUNTIF(AC8:AC10,$AC$7)</f>
        <v>2</v>
      </c>
      <c r="AD11">
        <f>COUNTIF(AD8:AD10,$AD$7)</f>
        <v>2</v>
      </c>
      <c r="AJ11">
        <f>COUNTIF(AJ8:AJ10,$AJ$7)</f>
        <v>2</v>
      </c>
      <c r="AK11">
        <f>COUNTIF(AK8:AK10,$AK$7)</f>
        <v>1</v>
      </c>
      <c r="AL11">
        <f>COUNTIF(AL8:AL10,$AL$7)</f>
        <v>1</v>
      </c>
      <c r="AM11">
        <f>COUNTIF(AM8:AM10,$AM$7)</f>
        <v>2</v>
      </c>
      <c r="AS11">
        <f>COUNTIF(AS8:AS10,$AS$7)</f>
        <v>2</v>
      </c>
      <c r="AT11">
        <f>COUNTIF(AT8:AT10,$AT$7)</f>
        <v>2</v>
      </c>
      <c r="AU11">
        <f>COUNTIF(AU8:AU10,$AU$7)</f>
        <v>1</v>
      </c>
      <c r="AV11">
        <f>COUNTIF(AV8:AV10,$AV$7)</f>
        <v>1</v>
      </c>
    </row>
    <row r="12" spans="1:53" x14ac:dyDescent="0.3">
      <c r="H12" s="25" t="s">
        <v>82</v>
      </c>
      <c r="I12">
        <v>2</v>
      </c>
      <c r="J12">
        <v>7</v>
      </c>
      <c r="K12">
        <v>2</v>
      </c>
      <c r="L12">
        <v>2</v>
      </c>
      <c r="R12">
        <v>2</v>
      </c>
      <c r="S12">
        <v>7</v>
      </c>
      <c r="T12">
        <v>2</v>
      </c>
      <c r="U12">
        <v>2</v>
      </c>
      <c r="AA12">
        <v>2</v>
      </c>
      <c r="AB12">
        <v>7</v>
      </c>
      <c r="AC12">
        <v>2</v>
      </c>
      <c r="AD12">
        <v>2</v>
      </c>
      <c r="AJ12">
        <v>2</v>
      </c>
      <c r="AK12">
        <v>7</v>
      </c>
      <c r="AL12">
        <v>2</v>
      </c>
      <c r="AM12">
        <v>2</v>
      </c>
      <c r="AS12">
        <v>2</v>
      </c>
      <c r="AT12">
        <v>7</v>
      </c>
      <c r="AU12">
        <v>2</v>
      </c>
      <c r="AV12">
        <v>2</v>
      </c>
    </row>
    <row r="13" spans="1:53" x14ac:dyDescent="0.3">
      <c r="H13" s="25" t="s">
        <v>60</v>
      </c>
      <c r="I13" s="26">
        <f>I11/I12*100</f>
        <v>100</v>
      </c>
      <c r="J13" s="26">
        <f t="shared" ref="J13:U13" si="6">J11/J12*100</f>
        <v>14.285714285714285</v>
      </c>
      <c r="K13" s="26">
        <f t="shared" si="6"/>
        <v>0</v>
      </c>
      <c r="L13" s="26">
        <f t="shared" si="6"/>
        <v>100</v>
      </c>
      <c r="M13" s="26"/>
      <c r="N13" s="26"/>
      <c r="O13" s="26"/>
      <c r="P13" s="26"/>
      <c r="Q13" s="26"/>
      <c r="R13" s="26">
        <f t="shared" si="6"/>
        <v>100</v>
      </c>
      <c r="S13" s="26">
        <f t="shared" si="6"/>
        <v>14.285714285714285</v>
      </c>
      <c r="T13" s="26">
        <f t="shared" si="6"/>
        <v>100</v>
      </c>
      <c r="U13" s="26">
        <f t="shared" si="6"/>
        <v>100</v>
      </c>
      <c r="V13" s="26"/>
      <c r="W13" s="26"/>
      <c r="X13" s="26"/>
      <c r="Y13" s="26"/>
      <c r="Z13" s="26"/>
      <c r="AA13" s="26">
        <f t="shared" ref="AA13:AD13" si="7">AA11/AA12*100</f>
        <v>100</v>
      </c>
      <c r="AB13" s="26">
        <f t="shared" si="7"/>
        <v>14.285714285714285</v>
      </c>
      <c r="AC13" s="26">
        <f t="shared" si="7"/>
        <v>100</v>
      </c>
      <c r="AD13" s="26">
        <f t="shared" si="7"/>
        <v>100</v>
      </c>
      <c r="AE13" s="26"/>
      <c r="AF13" s="26"/>
      <c r="AG13" s="26"/>
      <c r="AH13" s="26"/>
      <c r="AI13" s="26"/>
      <c r="AJ13" s="26">
        <f t="shared" ref="AJ13:AM13" si="8">AJ11/AJ12*100</f>
        <v>100</v>
      </c>
      <c r="AK13" s="26">
        <f t="shared" si="8"/>
        <v>14.285714285714285</v>
      </c>
      <c r="AL13" s="26">
        <f t="shared" si="8"/>
        <v>50</v>
      </c>
      <c r="AM13" s="26">
        <f t="shared" si="8"/>
        <v>100</v>
      </c>
      <c r="AN13" s="26"/>
      <c r="AO13" s="26"/>
      <c r="AP13" s="26"/>
      <c r="AQ13" s="26"/>
      <c r="AR13" s="26"/>
      <c r="AS13" s="26">
        <f t="shared" ref="AS13:AV13" si="9">AS11/AS12*100</f>
        <v>100</v>
      </c>
      <c r="AT13" s="26">
        <f t="shared" si="9"/>
        <v>28.571428571428569</v>
      </c>
      <c r="AU13" s="26">
        <f t="shared" si="9"/>
        <v>50</v>
      </c>
      <c r="AV13" s="26">
        <f t="shared" si="9"/>
        <v>50</v>
      </c>
    </row>
    <row r="14" spans="1:53" x14ac:dyDescent="0.3">
      <c r="H14" s="21" t="s">
        <v>23</v>
      </c>
      <c r="I14">
        <f>COUNTIF(I$8:I$10,"A")</f>
        <v>0</v>
      </c>
      <c r="J14">
        <f>COUNTIF($J$8:$J$10,"A")</f>
        <v>0</v>
      </c>
      <c r="K14">
        <f>COUNTIF($K$8:$K$10,"A")</f>
        <v>0</v>
      </c>
      <c r="L14">
        <f>COUNTIF($L$8:$L$10,"A")</f>
        <v>2</v>
      </c>
      <c r="R14">
        <f>COUNTIF($R$8:$R$10,"A")</f>
        <v>0</v>
      </c>
      <c r="S14">
        <f>COUNTIF($S$8:$S$10,"A")</f>
        <v>0</v>
      </c>
      <c r="T14">
        <f>COUNTIF($T$8:$T$10,"A")</f>
        <v>0</v>
      </c>
      <c r="U14">
        <f>COUNTIF($U$8:$U$10,"A")</f>
        <v>2</v>
      </c>
      <c r="AA14">
        <f>COUNTIF($AA$8:$AA$10,"A")</f>
        <v>0</v>
      </c>
      <c r="AB14">
        <f>COUNTIF($AB$8:$AB$10,"A")</f>
        <v>0</v>
      </c>
      <c r="AC14">
        <f>COUNTIF($AC$8:$AC$10,"A")</f>
        <v>0</v>
      </c>
      <c r="AD14">
        <f>COUNTIF($AD$8:$AD$10,"A")</f>
        <v>0</v>
      </c>
      <c r="AJ14">
        <f>COUNTIF($AJ$8:$AJ$10,"A")</f>
        <v>0</v>
      </c>
      <c r="AK14">
        <f>COUNTIF($AK$8:$AK$10,"A")</f>
        <v>0</v>
      </c>
      <c r="AL14">
        <f>COUNTIF($AL$8:$AL$10,"A")</f>
        <v>1</v>
      </c>
      <c r="AM14">
        <f>COUNTIF($AM$8:$AM$10,"A")</f>
        <v>0</v>
      </c>
      <c r="AS14">
        <f>COUNTIF($AS$8:$AS$10,"A")</f>
        <v>0</v>
      </c>
      <c r="AT14">
        <f>COUNTIF($AT$8:$AT$10,"A")</f>
        <v>0</v>
      </c>
      <c r="AU14">
        <f>COUNTIF($AU$8:$AU$10,"A")</f>
        <v>0</v>
      </c>
      <c r="AV14">
        <f>COUNTIF($AV$8:$AV$10,"A")</f>
        <v>0</v>
      </c>
    </row>
    <row r="15" spans="1:53" x14ac:dyDescent="0.3">
      <c r="H15" s="21" t="s">
        <v>22</v>
      </c>
      <c r="I15">
        <f>COUNTIF($I$8:$I$10,"B")</f>
        <v>0</v>
      </c>
      <c r="J15">
        <f>COUNTIF($J$8:$J$10,"B")</f>
        <v>0</v>
      </c>
      <c r="K15">
        <f>COUNTIF($K$8:$K$10,"B")</f>
        <v>2</v>
      </c>
      <c r="L15">
        <f>COUNTIF($L$8:$L$10,"B")</f>
        <v>0</v>
      </c>
      <c r="R15">
        <f>COUNTIF($R$8:$R$10,"B")</f>
        <v>2</v>
      </c>
      <c r="S15">
        <f>COUNTIF($S$8:$S$10,"B")</f>
        <v>0</v>
      </c>
      <c r="T15">
        <f>COUNTIF($T$8:$T$10,"B")</f>
        <v>0</v>
      </c>
      <c r="U15">
        <f>COUNTIF($U$8:$U$10,"B")</f>
        <v>0</v>
      </c>
      <c r="AA15">
        <f>COUNTIF($AA$8:$AA$10,"B")</f>
        <v>2</v>
      </c>
      <c r="AB15">
        <f>COUNTIF($AB$8:$AB$10,"B")</f>
        <v>0</v>
      </c>
      <c r="AC15">
        <f>COUNTIF($AC$8:$AC$10,"B")</f>
        <v>0</v>
      </c>
      <c r="AD15">
        <f>COUNTIF($AD$8:$AD$10,"B")</f>
        <v>0</v>
      </c>
      <c r="AJ15">
        <f>COUNTIF($AJ$8:$AJ$10,"B")</f>
        <v>2</v>
      </c>
      <c r="AK15">
        <f>COUNTIF($AK$8:$AK$10,"B")</f>
        <v>0</v>
      </c>
      <c r="AL15">
        <f>COUNTIF($AL$8:$AL$10,"B")</f>
        <v>1</v>
      </c>
      <c r="AM15">
        <f>COUNTIF($AM$8:$AM$10,"B")</f>
        <v>0</v>
      </c>
      <c r="AS15">
        <f>COUNTIF($AS$8:$AS$10,"B")</f>
        <v>2</v>
      </c>
      <c r="AT15">
        <f>COUNTIF($AT$8:$AT$10,"B")</f>
        <v>0</v>
      </c>
      <c r="AU15">
        <f>COUNTIF($AU$8:$AU$10,"B")</f>
        <v>0</v>
      </c>
      <c r="AV15">
        <f>COUNTIF($AV$8:$AV$10,"B")</f>
        <v>0</v>
      </c>
    </row>
    <row r="16" spans="1:53" x14ac:dyDescent="0.3">
      <c r="H16" s="21" t="s">
        <v>27</v>
      </c>
      <c r="I16">
        <f>COUNTIF($I$8:$I$10,"C")</f>
        <v>2</v>
      </c>
      <c r="J16">
        <f>COUNTIF($J$8:$J$10,"C")</f>
        <v>0</v>
      </c>
      <c r="K16">
        <f>COUNTIF($K$8:$K$10,"C")</f>
        <v>0</v>
      </c>
      <c r="L16">
        <f>COUNTIF($L$8:$L$10,"C")</f>
        <v>0</v>
      </c>
      <c r="R16">
        <f>COUNTIF($R$8:$R$10,"C")</f>
        <v>0</v>
      </c>
      <c r="S16">
        <f>COUNTIF($S$8:$S$10,"C")</f>
        <v>0</v>
      </c>
      <c r="T16">
        <f>COUNTIF($T$8:$T$10,"C")</f>
        <v>0</v>
      </c>
      <c r="U16">
        <f>COUNTIF($U$8:$U$10,"C")</f>
        <v>0</v>
      </c>
      <c r="AA16">
        <f>COUNTIF($AA$8:$AA$10,"C")</f>
        <v>0</v>
      </c>
      <c r="AB16">
        <f>COUNTIF($AB$8:$AB$10,"C")</f>
        <v>1</v>
      </c>
      <c r="AC16">
        <f>COUNTIF($AC$8:$AC$10,"C")</f>
        <v>0</v>
      </c>
      <c r="AD16">
        <f>COUNTIF($AD$8:$AD$10,"C")</f>
        <v>0</v>
      </c>
      <c r="AJ16">
        <f>COUNTIF($AJ$8:$AJ$10,"C")</f>
        <v>0</v>
      </c>
      <c r="AK16">
        <f>COUNTIF($AK$8:$AK$10,"C")</f>
        <v>0</v>
      </c>
      <c r="AL16">
        <f>COUNTIF($AL$8:$AL$10,"C")</f>
        <v>0</v>
      </c>
      <c r="AM16">
        <f>COUNTIF($AM$8:$AM$10,"C")</f>
        <v>2</v>
      </c>
      <c r="AS16">
        <f>COUNTIF($AS$8:$AS$10,"C")</f>
        <v>0</v>
      </c>
      <c r="AT16">
        <f>COUNTIF($AT$8:$AT$10,"C")</f>
        <v>0</v>
      </c>
      <c r="AU16">
        <f>COUNTIF($AU$8:$AU$10,"C")</f>
        <v>0</v>
      </c>
      <c r="AV16">
        <f>COUNTIF($AV$8:$AV$10,"C")</f>
        <v>1</v>
      </c>
    </row>
    <row r="17" spans="8:48" x14ac:dyDescent="0.3">
      <c r="H17" s="21" t="s">
        <v>20</v>
      </c>
      <c r="I17">
        <f>COUNTIF($I$8:$I$10,"D")</f>
        <v>0</v>
      </c>
      <c r="J17">
        <f>COUNTIF($J$8:$J$10,"D")</f>
        <v>0</v>
      </c>
      <c r="K17">
        <f>COUNTIF($K$8:$K$10,"D")</f>
        <v>0</v>
      </c>
      <c r="L17">
        <f>COUNTIF($L$8:$L$10,"D")</f>
        <v>0</v>
      </c>
      <c r="R17">
        <f>COUNTIF($R$8:$R$10,"D")</f>
        <v>0</v>
      </c>
      <c r="S17">
        <f>COUNTIF($S$8:$S$10,"D")</f>
        <v>0</v>
      </c>
      <c r="T17">
        <f>COUNTIF($T$8:$T$10,"D")</f>
        <v>2</v>
      </c>
      <c r="U17">
        <f>COUNTIF($U$8:$U$10,"D")</f>
        <v>0</v>
      </c>
      <c r="AA17">
        <f>COUNTIF($AA$8:$AA$10,"D")</f>
        <v>0</v>
      </c>
      <c r="AB17">
        <f>COUNTIF($AB$8:$AB$10,"D")</f>
        <v>0</v>
      </c>
      <c r="AC17">
        <f>COUNTIF($AC$8:$AC$10,"D")</f>
        <v>0</v>
      </c>
      <c r="AD17">
        <f>COUNTIF($AD$8:$AD$10,"D")</f>
        <v>2</v>
      </c>
      <c r="AJ17">
        <f>COUNTIF($AJ$8:$AJ$10,"C")</f>
        <v>0</v>
      </c>
      <c r="AK17">
        <f>COUNTIF($AK$8:$AK$10,"C")</f>
        <v>0</v>
      </c>
      <c r="AL17">
        <f>COUNTIF($AL$8:$AL$10,"C")</f>
        <v>0</v>
      </c>
      <c r="AM17">
        <f>COUNTIF($AM$8:$AM$10,"C")</f>
        <v>2</v>
      </c>
      <c r="AS17">
        <f>COUNTIF($AS$8:$AS$10,"D")</f>
        <v>0</v>
      </c>
      <c r="AT17">
        <f>COUNTIF($AT$8:$AT$10,"D")</f>
        <v>0</v>
      </c>
      <c r="AU17">
        <f>COUNTIF($AU$8:$AU$10,"D")</f>
        <v>1</v>
      </c>
      <c r="AV17">
        <f>COUNTIF($AV$8:$AV$10,"D")</f>
        <v>0</v>
      </c>
    </row>
    <row r="18" spans="8:48" x14ac:dyDescent="0.3">
      <c r="H18" s="21" t="s">
        <v>29</v>
      </c>
      <c r="I18">
        <f>COUNTIF($I$8:$I$10,"E")</f>
        <v>0</v>
      </c>
      <c r="J18">
        <f>COUNTIF($J$8:$J$10,"E")</f>
        <v>1</v>
      </c>
      <c r="K18">
        <f>COUNTIF($K$8:$K$10,"E")</f>
        <v>0</v>
      </c>
      <c r="L18">
        <f>COUNTIF($L$8:$L$10,"E")</f>
        <v>0</v>
      </c>
      <c r="R18">
        <f>COUNTIF($R$8:$R$10,"E")</f>
        <v>0</v>
      </c>
      <c r="S18">
        <f>COUNTIF($S$8:$S$10,"E")</f>
        <v>0</v>
      </c>
      <c r="T18">
        <f>COUNTIF($T$8:$T$10,"E")</f>
        <v>0</v>
      </c>
      <c r="U18">
        <f>COUNTIF($U$8:$U$10,"E")</f>
        <v>0</v>
      </c>
      <c r="AA18">
        <f>COUNTIF($AA$8:$AA$10,"E")</f>
        <v>0</v>
      </c>
      <c r="AB18">
        <f>COUNTIF($AB$8:$AB$10,"E")</f>
        <v>0</v>
      </c>
      <c r="AC18">
        <f>COUNTIF($AC$8:$AC$10,"E")</f>
        <v>2</v>
      </c>
      <c r="AD18">
        <f>COUNTIF($AD$8:$AD$10,"E")</f>
        <v>0</v>
      </c>
      <c r="AJ18">
        <f>COUNTIF($AJ$8:$AJ$10,"E")</f>
        <v>0</v>
      </c>
      <c r="AK18">
        <f>COUNTIF($AK$8:$AK$10,"E")</f>
        <v>1</v>
      </c>
      <c r="AL18">
        <f>COUNTIF($AL$8:$AL$10,"E")</f>
        <v>0</v>
      </c>
      <c r="AM18">
        <f>COUNTIF($AM$8:$AM$10,"E")</f>
        <v>0</v>
      </c>
      <c r="AS18">
        <f>COUNTIF($AS$8:$AS$10,"E")</f>
        <v>0</v>
      </c>
      <c r="AT18">
        <f>COUNTIF($AT$8:$AT$10,"E")</f>
        <v>2</v>
      </c>
      <c r="AU18">
        <f>COUNTIF($AU$8:$AU$10,"E")</f>
        <v>0</v>
      </c>
      <c r="AV18">
        <f>COUNTIF($AV$8:$AV$10,"E")</f>
        <v>0</v>
      </c>
    </row>
    <row r="19" spans="8:48" x14ac:dyDescent="0.3">
      <c r="H19" s="21" t="s">
        <v>21</v>
      </c>
      <c r="I19">
        <f>COUNTIF($I$8:$I$10,"F")</f>
        <v>0</v>
      </c>
      <c r="J19">
        <f>COUNTIF($J$8:$J$10,"F")</f>
        <v>1</v>
      </c>
      <c r="K19">
        <f>COUNTIF($K$8:$K$10,"F")</f>
        <v>0</v>
      </c>
      <c r="L19">
        <f>COUNTIF($L$8:$L$10,"F")</f>
        <v>0</v>
      </c>
      <c r="R19">
        <f>COUNTIF($R$8:$R$10,"F")</f>
        <v>0</v>
      </c>
      <c r="S19">
        <f>COUNTIF($S$8:$S$10,"F")</f>
        <v>1</v>
      </c>
      <c r="T19">
        <f>COUNTIF($T$8:$T$10,"F")</f>
        <v>0</v>
      </c>
      <c r="U19">
        <f>COUNTIF($U$8:$U$10,"F")</f>
        <v>0</v>
      </c>
      <c r="AA19">
        <f>COUNTIF($AA$8:$AA$10,"F")</f>
        <v>0</v>
      </c>
      <c r="AB19">
        <f>COUNTIF($AB$8:$AB$10,"F")</f>
        <v>0</v>
      </c>
      <c r="AC19">
        <f>COUNTIF($AC$8:$AC$10,"F")</f>
        <v>0</v>
      </c>
      <c r="AD19">
        <f>COUNTIF($AD$8:$AD$10,"F")</f>
        <v>0</v>
      </c>
      <c r="AJ19">
        <f>COUNTIF($AJ$8:$AJ$10,"E")</f>
        <v>0</v>
      </c>
      <c r="AK19">
        <f>COUNTIF($AK$8:$AK$10,"E")</f>
        <v>1</v>
      </c>
      <c r="AL19">
        <f>COUNTIF($AL$8:$AL$10,"E")</f>
        <v>0</v>
      </c>
      <c r="AM19">
        <f>COUNTIF($AM$8:$AM$10,"E")</f>
        <v>0</v>
      </c>
      <c r="AS19">
        <f>COUNTIF($AS$8:$AS$10,"F")</f>
        <v>0</v>
      </c>
      <c r="AT19">
        <f>COUNTIF($AT$8:$AT$10,"F")</f>
        <v>0</v>
      </c>
      <c r="AU19">
        <f>COUNTIF($AU$8:$AU$10,"F")</f>
        <v>1</v>
      </c>
      <c r="AV19">
        <f>COUNTIF($AV$8:$AV$10,"F")</f>
        <v>0</v>
      </c>
    </row>
    <row r="20" spans="8:48" x14ac:dyDescent="0.3">
      <c r="H20" s="21" t="s">
        <v>31</v>
      </c>
      <c r="I20">
        <f>COUNTIF($I$8:$I$10,"Z")</f>
        <v>0</v>
      </c>
      <c r="J20">
        <f>COUNTIF($J$8:$J$10,"Z")</f>
        <v>0</v>
      </c>
      <c r="K20">
        <f>COUNTIF($K$8:$K$10,"Z")</f>
        <v>0</v>
      </c>
      <c r="L20">
        <f>COUNTIF($L$8:$L$10,"Z")</f>
        <v>0</v>
      </c>
      <c r="R20">
        <f>COUNTIF($R$8:$R$10,"Z")</f>
        <v>0</v>
      </c>
      <c r="S20">
        <f>COUNTIF($S$8:$S$10,"Z")</f>
        <v>1</v>
      </c>
      <c r="T20">
        <f>COUNTIF($T$8:$T$10,"Z")</f>
        <v>0</v>
      </c>
      <c r="U20">
        <f>COUNTIF($U$8:$U$10,"Z")</f>
        <v>0</v>
      </c>
      <c r="AA20">
        <f>COUNTIF($AA$8:$AA$10,"Z")</f>
        <v>0</v>
      </c>
      <c r="AB20">
        <f>COUNTIF($AB$8:$AB$10,"Z")</f>
        <v>1</v>
      </c>
      <c r="AC20">
        <f>COUNTIF($AC$8:$AC$10,"Z")</f>
        <v>0</v>
      </c>
      <c r="AD20">
        <f>COUNTIF($AD$8:$AD$10,"Z")</f>
        <v>0</v>
      </c>
      <c r="AJ20">
        <f>COUNTIF($AJ$8:$AJ$10,"E")</f>
        <v>0</v>
      </c>
      <c r="AK20">
        <f>COUNTIF($AK$8:$AK$10,"E")</f>
        <v>1</v>
      </c>
      <c r="AL20">
        <f>COUNTIF($AL$8:$AL$10,"E")</f>
        <v>0</v>
      </c>
      <c r="AM20">
        <f>COUNTIF($AM$8:$AM$10,"E")</f>
        <v>0</v>
      </c>
      <c r="AS20">
        <f>COUNTIF($AS$8:$AS$10,"Z")</f>
        <v>0</v>
      </c>
      <c r="AT20">
        <f>COUNTIF($AT$8:$AT$10,"Z")</f>
        <v>0</v>
      </c>
      <c r="AU20">
        <f>COUNTIF($AU$8:$AU$10,"Z")</f>
        <v>0</v>
      </c>
      <c r="AV20">
        <f>COUNTIF($AV$8:$AV$10,"Z")</f>
        <v>1</v>
      </c>
    </row>
  </sheetData>
  <mergeCells count="42">
    <mergeCell ref="AY6:AY7"/>
    <mergeCell ref="AZ6:AZ7"/>
    <mergeCell ref="BA6:BA7"/>
    <mergeCell ref="AP6:AP7"/>
    <mergeCell ref="AQ6:AQ7"/>
    <mergeCell ref="AR6:AR7"/>
    <mergeCell ref="AW6:AW7"/>
    <mergeCell ref="AX6:AX7"/>
    <mergeCell ref="AG6:AG7"/>
    <mergeCell ref="AH6:AH7"/>
    <mergeCell ref="AI6:AI7"/>
    <mergeCell ref="AN6:AN7"/>
    <mergeCell ref="AO6:AO7"/>
    <mergeCell ref="X6:X7"/>
    <mergeCell ref="Y6:Y7"/>
    <mergeCell ref="Z6:Z7"/>
    <mergeCell ref="AE6:AE7"/>
    <mergeCell ref="AF6:AF7"/>
    <mergeCell ref="O6:O7"/>
    <mergeCell ref="P6:P7"/>
    <mergeCell ref="Q6:Q7"/>
    <mergeCell ref="V6:V7"/>
    <mergeCell ref="W6:W7"/>
    <mergeCell ref="F6:F7"/>
    <mergeCell ref="G6:G7"/>
    <mergeCell ref="H6:H7"/>
    <mergeCell ref="M6:M7"/>
    <mergeCell ref="N6:N7"/>
    <mergeCell ref="A6:A7"/>
    <mergeCell ref="B6:B7"/>
    <mergeCell ref="C6:C7"/>
    <mergeCell ref="D6:D7"/>
    <mergeCell ref="E6:E7"/>
    <mergeCell ref="A1:BA1"/>
    <mergeCell ref="A2:BA2"/>
    <mergeCell ref="A5:C5"/>
    <mergeCell ref="D5:H5"/>
    <mergeCell ref="I5:Q5"/>
    <mergeCell ref="R5:Z5"/>
    <mergeCell ref="AA5:AI5"/>
    <mergeCell ref="AJ5:AR5"/>
    <mergeCell ref="AS5:BA5"/>
  </mergeCells>
  <phoneticPr fontId="6" type="noConversion"/>
  <conditionalFormatting sqref="B8:B9">
    <cfRule type="duplicateValues" dxfId="74" priority="21"/>
  </conditionalFormatting>
  <conditionalFormatting sqref="B8:B9">
    <cfRule type="duplicateValues" priority="23"/>
    <cfRule type="duplicateValues" dxfId="73" priority="22"/>
  </conditionalFormatting>
  <conditionalFormatting sqref="B10">
    <cfRule type="duplicateValues" dxfId="72" priority="52"/>
  </conditionalFormatting>
  <conditionalFormatting sqref="B10">
    <cfRule type="duplicateValues" priority="54"/>
    <cfRule type="duplicateValues" dxfId="71" priority="53"/>
  </conditionalFormatting>
  <conditionalFormatting sqref="I8:I9">
    <cfRule type="expression" dxfId="70" priority="20">
      <formula>UPPER($I8)&lt;&gt;UPPER($I$7)</formula>
    </cfRule>
  </conditionalFormatting>
  <conditionalFormatting sqref="J8:J9">
    <cfRule type="expression" dxfId="69" priority="19">
      <formula>UPPER($J8)&lt;&gt;UPPER($J$7)</formula>
    </cfRule>
  </conditionalFormatting>
  <conditionalFormatting sqref="K8:K9">
    <cfRule type="expression" dxfId="68" priority="18">
      <formula>UPPER($K8)&lt;&gt;UPPER($K$7)</formula>
    </cfRule>
  </conditionalFormatting>
  <conditionalFormatting sqref="L8:L9">
    <cfRule type="expression" dxfId="67" priority="17">
      <formula>UPPER($L8)&lt;&gt;UPPER($L$7)</formula>
    </cfRule>
  </conditionalFormatting>
  <conditionalFormatting sqref="R8:R9">
    <cfRule type="expression" dxfId="66" priority="16">
      <formula>UPPER($R8)&lt;&gt;UPPER($R$7)</formula>
    </cfRule>
  </conditionalFormatting>
  <conditionalFormatting sqref="S8:S9">
    <cfRule type="expression" dxfId="65" priority="15">
      <formula>UPPER($S8)&lt;&gt;UPPER($S$7)</formula>
    </cfRule>
  </conditionalFormatting>
  <conditionalFormatting sqref="T8:T9">
    <cfRule type="expression" dxfId="64" priority="14">
      <formula>UPPER($T8)&lt;&gt;UPPER($T$7)</formula>
    </cfRule>
  </conditionalFormatting>
  <conditionalFormatting sqref="U8:U9">
    <cfRule type="expression" dxfId="63" priority="13">
      <formula>UPPER($U8)&lt;&gt;UPPER($U$7)</formula>
    </cfRule>
  </conditionalFormatting>
  <conditionalFormatting sqref="AA8:AA9">
    <cfRule type="expression" dxfId="62" priority="12">
      <formula>UPPER($AA8)&lt;&gt;UPPER($AA$7)</formula>
    </cfRule>
  </conditionalFormatting>
  <conditionalFormatting sqref="AB8:AB9">
    <cfRule type="expression" dxfId="61" priority="11">
      <formula>UPPER($AB8)&lt;&gt;UPPER($AB$7)</formula>
    </cfRule>
  </conditionalFormatting>
  <conditionalFormatting sqref="AC8:AC9">
    <cfRule type="expression" dxfId="60" priority="10">
      <formula>UPPER($AC8)&lt;&gt;UPPER($AC$7)</formula>
    </cfRule>
  </conditionalFormatting>
  <conditionalFormatting sqref="AD8:AD9">
    <cfRule type="expression" dxfId="59" priority="9">
      <formula>UPPER($AD8)&lt;&gt;UPPER($AD$7)</formula>
    </cfRule>
  </conditionalFormatting>
  <conditionalFormatting sqref="AJ8:AJ9">
    <cfRule type="expression" dxfId="58" priority="8">
      <formula>UPPER($AJ8)&lt;&gt;UPPER($AJ$7)</formula>
    </cfRule>
  </conditionalFormatting>
  <conditionalFormatting sqref="AK8:AK9">
    <cfRule type="expression" dxfId="57" priority="7">
      <formula>UPPER($AK8)&lt;&gt;UPPER($AK$7)</formula>
    </cfRule>
  </conditionalFormatting>
  <conditionalFormatting sqref="AL8:AL9">
    <cfRule type="expression" dxfId="56" priority="6">
      <formula>UPPER($AL8)&lt;&gt;UPPER($AL$7)</formula>
    </cfRule>
  </conditionalFormatting>
  <conditionalFormatting sqref="AM8:AM9">
    <cfRule type="expression" dxfId="55" priority="5">
      <formula>UPPER($AM8)&lt;&gt;UPPER($AM$7)</formula>
    </cfRule>
  </conditionalFormatting>
  <conditionalFormatting sqref="AS8:AS9">
    <cfRule type="expression" dxfId="54" priority="4">
      <formula>UPPER($AS8)&lt;&gt;UPPER($AS$7)</formula>
    </cfRule>
  </conditionalFormatting>
  <conditionalFormatting sqref="AT8:AT9">
    <cfRule type="expression" dxfId="53" priority="3">
      <formula>UPPER($AT8)&lt;&gt;UPPER($AT$7)</formula>
    </cfRule>
  </conditionalFormatting>
  <conditionalFormatting sqref="AU8:AU9">
    <cfRule type="expression" dxfId="52" priority="2">
      <formula>UPPER($AU8)&lt;&gt;UPPER($AU$7)</formula>
    </cfRule>
  </conditionalFormatting>
  <conditionalFormatting sqref="AV8:AV9">
    <cfRule type="expression" dxfId="51" priority="1">
      <formula>UPPER($AV8)&lt;&gt;UPPER($AV$7)</formula>
    </cfRule>
  </conditionalFormatting>
  <pageMargins left="0.69999998807907104" right="0.69999998807907104" top="0.75" bottom="0.75" header="0.30000001192092896" footer="0.30000001192092896"/>
  <pageSetup paperSize="9" scale="33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L28"/>
  <sheetViews>
    <sheetView topLeftCell="D1" zoomScale="80" zoomScaleNormal="80" zoomScaleSheetLayoutView="90" workbookViewId="0">
      <selection activeCell="P21" sqref="P21"/>
    </sheetView>
  </sheetViews>
  <sheetFormatPr defaultColWidth="8.75" defaultRowHeight="16.5" x14ac:dyDescent="0.3"/>
  <cols>
    <col min="1" max="1" width="6" customWidth="1"/>
    <col min="2" max="2" width="19.25" bestFit="1" customWidth="1"/>
    <col min="3" max="3" width="18.875" bestFit="1" customWidth="1"/>
    <col min="4" max="7" width="8.25" customWidth="1"/>
    <col min="8" max="8" width="9.125" bestFit="1" customWidth="1"/>
    <col min="9" max="9" width="8.75" customWidth="1"/>
    <col min="10" max="10" width="4.625" bestFit="1" customWidth="1"/>
    <col min="11" max="11" width="4.625" customWidth="1"/>
    <col min="12" max="12" width="4.625" bestFit="1" customWidth="1"/>
    <col min="13" max="14" width="5.625" customWidth="1"/>
    <col min="15" max="15" width="7.625" bestFit="1" customWidth="1"/>
    <col min="16" max="16" width="7.25" bestFit="1" customWidth="1"/>
    <col min="17" max="17" width="5.625" customWidth="1"/>
    <col min="18" max="21" width="3.625" customWidth="1"/>
    <col min="22" max="22" width="4.125" bestFit="1" customWidth="1"/>
    <col min="23" max="26" width="3.625" customWidth="1"/>
    <col min="27" max="27" width="4.25" bestFit="1" customWidth="1"/>
    <col min="28" max="31" width="3.625" customWidth="1"/>
    <col min="32" max="32" width="4.125" bestFit="1" customWidth="1"/>
    <col min="33" max="36" width="3.625" customWidth="1"/>
    <col min="37" max="37" width="4.125" bestFit="1" customWidth="1"/>
    <col min="38" max="38" width="7.25" bestFit="1" customWidth="1"/>
  </cols>
  <sheetData>
    <row r="1" spans="1:38" ht="31.5" x14ac:dyDescent="0.3">
      <c r="A1" s="71" t="s">
        <v>88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</row>
    <row r="2" spans="1:38" ht="31.5" x14ac:dyDescent="0.3">
      <c r="A2" s="71" t="s">
        <v>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</row>
    <row r="3" spans="1:38" ht="31.5" x14ac:dyDescent="0.3">
      <c r="A3" s="70" t="s">
        <v>61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</row>
    <row r="4" spans="1:38" ht="31.5" x14ac:dyDescent="0.3">
      <c r="A4" s="46" t="s">
        <v>0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</row>
    <row r="5" spans="1:38" ht="16.149999999999999" customHeight="1" x14ac:dyDescent="0.3">
      <c r="A5" s="101" t="s">
        <v>71</v>
      </c>
      <c r="B5" s="102"/>
      <c r="C5" s="103"/>
      <c r="D5" s="104" t="s">
        <v>85</v>
      </c>
      <c r="E5" s="105"/>
      <c r="F5" s="106" t="s">
        <v>69</v>
      </c>
      <c r="G5" s="107"/>
      <c r="H5" s="108" t="s">
        <v>12</v>
      </c>
      <c r="I5" s="111" t="s">
        <v>78</v>
      </c>
      <c r="J5" s="114" t="s">
        <v>83</v>
      </c>
      <c r="K5" s="102"/>
      <c r="L5" s="102"/>
      <c r="M5" s="102"/>
      <c r="N5" s="102"/>
      <c r="O5" s="102"/>
      <c r="P5" s="102"/>
      <c r="Q5" s="115"/>
      <c r="R5" s="101" t="s">
        <v>86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15"/>
      <c r="AL5" s="116" t="s">
        <v>64</v>
      </c>
    </row>
    <row r="6" spans="1:38" ht="16.149999999999999" customHeight="1" x14ac:dyDescent="0.3">
      <c r="A6" s="119" t="s">
        <v>6</v>
      </c>
      <c r="B6" s="121" t="s">
        <v>4</v>
      </c>
      <c r="C6" s="123" t="s">
        <v>77</v>
      </c>
      <c r="D6" s="125" t="s">
        <v>73</v>
      </c>
      <c r="E6" s="127" t="s">
        <v>72</v>
      </c>
      <c r="F6" s="129" t="s">
        <v>3</v>
      </c>
      <c r="G6" s="130" t="s">
        <v>79</v>
      </c>
      <c r="H6" s="109"/>
      <c r="I6" s="112"/>
      <c r="J6" s="4">
        <v>1.1000000000000001</v>
      </c>
      <c r="K6" s="3">
        <v>1.2</v>
      </c>
      <c r="L6" s="3">
        <v>1.3</v>
      </c>
      <c r="M6" s="99" t="s">
        <v>73</v>
      </c>
      <c r="N6" s="132" t="s">
        <v>11</v>
      </c>
      <c r="O6" s="132" t="s">
        <v>84</v>
      </c>
      <c r="P6" s="134" t="s">
        <v>87</v>
      </c>
      <c r="Q6" s="136" t="s">
        <v>78</v>
      </c>
      <c r="R6" s="4">
        <v>1</v>
      </c>
      <c r="S6" s="3">
        <v>2</v>
      </c>
      <c r="T6" s="3">
        <v>3</v>
      </c>
      <c r="U6" s="3">
        <v>4</v>
      </c>
      <c r="V6" s="3">
        <v>5</v>
      </c>
      <c r="W6" s="3">
        <v>6</v>
      </c>
      <c r="X6" s="3">
        <v>7</v>
      </c>
      <c r="Y6" s="3">
        <v>8</v>
      </c>
      <c r="Z6" s="3">
        <v>9</v>
      </c>
      <c r="AA6" s="3">
        <v>10</v>
      </c>
      <c r="AB6" s="3">
        <v>11</v>
      </c>
      <c r="AC6" s="3">
        <v>12</v>
      </c>
      <c r="AD6" s="3">
        <v>13</v>
      </c>
      <c r="AE6" s="3">
        <v>14</v>
      </c>
      <c r="AF6" s="3">
        <v>15</v>
      </c>
      <c r="AG6" s="3">
        <v>16</v>
      </c>
      <c r="AH6" s="3">
        <v>17</v>
      </c>
      <c r="AI6" s="3">
        <v>18</v>
      </c>
      <c r="AJ6" s="3">
        <v>19</v>
      </c>
      <c r="AK6" s="5">
        <v>20</v>
      </c>
      <c r="AL6" s="117"/>
    </row>
    <row r="7" spans="1:38" ht="16.149999999999999" customHeight="1" x14ac:dyDescent="0.3">
      <c r="A7" s="120"/>
      <c r="B7" s="122"/>
      <c r="C7" s="124"/>
      <c r="D7" s="126"/>
      <c r="E7" s="128"/>
      <c r="F7" s="110"/>
      <c r="G7" s="131"/>
      <c r="H7" s="110"/>
      <c r="I7" s="113"/>
      <c r="J7" s="35" t="s">
        <v>27</v>
      </c>
      <c r="K7" s="36" t="s">
        <v>23</v>
      </c>
      <c r="L7" s="36" t="s">
        <v>29</v>
      </c>
      <c r="M7" s="100"/>
      <c r="N7" s="133"/>
      <c r="O7" s="133"/>
      <c r="P7" s="135"/>
      <c r="Q7" s="137"/>
      <c r="R7" s="35" t="s">
        <v>23</v>
      </c>
      <c r="S7" s="36" t="s">
        <v>27</v>
      </c>
      <c r="T7" s="36" t="s">
        <v>23</v>
      </c>
      <c r="U7" s="36" t="s">
        <v>27</v>
      </c>
      <c r="V7" s="36" t="s">
        <v>31</v>
      </c>
      <c r="W7" s="36" t="s">
        <v>31</v>
      </c>
      <c r="X7" s="36" t="s">
        <v>20</v>
      </c>
      <c r="Y7" s="36" t="s">
        <v>27</v>
      </c>
      <c r="Z7" s="36" t="s">
        <v>22</v>
      </c>
      <c r="AA7" s="36" t="s">
        <v>22</v>
      </c>
      <c r="AB7" s="36" t="s">
        <v>31</v>
      </c>
      <c r="AC7" s="36" t="s">
        <v>22</v>
      </c>
      <c r="AD7" s="36" t="s">
        <v>22</v>
      </c>
      <c r="AE7" s="36" t="s">
        <v>31</v>
      </c>
      <c r="AF7" s="36" t="s">
        <v>23</v>
      </c>
      <c r="AG7" s="36" t="s">
        <v>31</v>
      </c>
      <c r="AH7" s="36" t="s">
        <v>27</v>
      </c>
      <c r="AI7" s="36" t="s">
        <v>27</v>
      </c>
      <c r="AJ7" s="36" t="s">
        <v>27</v>
      </c>
      <c r="AK7" s="54" t="s">
        <v>31</v>
      </c>
      <c r="AL7" s="118"/>
    </row>
    <row r="8" spans="1:38" ht="16.149999999999999" customHeight="1" x14ac:dyDescent="0.3">
      <c r="A8" s="8" t="s">
        <v>36</v>
      </c>
      <c r="B8" s="27" t="s">
        <v>30</v>
      </c>
      <c r="C8" s="33" t="s">
        <v>63</v>
      </c>
      <c r="D8" s="51">
        <f t="shared" ref="D8:D18" si="0">SUMPRODUCT(--($R$7:$AK$7=R8:AK8))</f>
        <v>11</v>
      </c>
      <c r="E8" s="62">
        <f>SUM(P8)</f>
        <v>21</v>
      </c>
      <c r="F8" s="38">
        <f>D8</f>
        <v>11</v>
      </c>
      <c r="G8" s="40">
        <v>0</v>
      </c>
      <c r="H8" s="52">
        <f>AL8</f>
        <v>5.2824074074074079E-2</v>
      </c>
      <c r="I8" s="31">
        <f t="shared" ref="I8:I18" si="1">RANK(D8,$D$8:$D$18)+COUNTIFS($D$8:$D$18,D8,$E$8:$E$18,"&lt;"&amp;E8)</f>
        <v>9</v>
      </c>
      <c r="J8" s="41" t="s">
        <v>27</v>
      </c>
      <c r="K8" s="27" t="s">
        <v>23</v>
      </c>
      <c r="L8" s="27" t="s">
        <v>29</v>
      </c>
      <c r="M8" s="34">
        <f t="shared" ref="M8:M18" si="2">SUMPRODUCT(--($J$7:$L$7=J8:L8))</f>
        <v>3</v>
      </c>
      <c r="N8" s="27">
        <v>21</v>
      </c>
      <c r="O8" s="27">
        <f>SUM(3-M8)*60</f>
        <v>0</v>
      </c>
      <c r="P8" s="27">
        <f t="shared" ref="P8:P18" si="3">SUM(N8:O8)</f>
        <v>21</v>
      </c>
      <c r="Q8" s="33">
        <f t="shared" ref="Q8:Q18" si="4">RANK(P8,$P$8:$P$18,1)</f>
        <v>2</v>
      </c>
      <c r="R8" s="32" t="s">
        <v>23</v>
      </c>
      <c r="S8" s="27" t="s">
        <v>27</v>
      </c>
      <c r="T8" s="27" t="s">
        <v>23</v>
      </c>
      <c r="U8" s="27" t="s">
        <v>27</v>
      </c>
      <c r="V8" s="27" t="s">
        <v>22</v>
      </c>
      <c r="W8" s="27" t="s">
        <v>31</v>
      </c>
      <c r="X8" s="27" t="s">
        <v>20</v>
      </c>
      <c r="Y8" s="27" t="s">
        <v>22</v>
      </c>
      <c r="Z8" s="27" t="s">
        <v>22</v>
      </c>
      <c r="AA8" s="27" t="s">
        <v>31</v>
      </c>
      <c r="AB8" s="27" t="s">
        <v>31</v>
      </c>
      <c r="AC8" s="27" t="s">
        <v>23</v>
      </c>
      <c r="AD8" s="27" t="s">
        <v>22</v>
      </c>
      <c r="AE8" s="27" t="s">
        <v>23</v>
      </c>
      <c r="AF8" s="27" t="s">
        <v>31</v>
      </c>
      <c r="AG8" s="27" t="s">
        <v>31</v>
      </c>
      <c r="AH8" s="27" t="s">
        <v>22</v>
      </c>
      <c r="AI8" s="27" t="s">
        <v>22</v>
      </c>
      <c r="AJ8" s="27" t="s">
        <v>27</v>
      </c>
      <c r="AK8" s="33" t="s">
        <v>20</v>
      </c>
      <c r="AL8" s="53">
        <v>5.2824074074074079E-2</v>
      </c>
    </row>
    <row r="9" spans="1:38" x14ac:dyDescent="0.3">
      <c r="A9" s="8" t="s">
        <v>40</v>
      </c>
      <c r="B9" s="19" t="s">
        <v>15</v>
      </c>
      <c r="C9" s="20" t="s">
        <v>62</v>
      </c>
      <c r="D9" s="61">
        <f t="shared" si="0"/>
        <v>12</v>
      </c>
      <c r="E9" s="18">
        <f t="shared" ref="E9:E18" si="5">SUM(P9)</f>
        <v>93</v>
      </c>
      <c r="F9" s="1">
        <f t="shared" ref="F9:F10" si="6">D9</f>
        <v>12</v>
      </c>
      <c r="G9" s="63">
        <v>0</v>
      </c>
      <c r="H9" s="52">
        <f t="shared" ref="H9:H18" si="7">AL9</f>
        <v>5.122685185185185E-2</v>
      </c>
      <c r="I9" s="12">
        <f t="shared" si="1"/>
        <v>7</v>
      </c>
      <c r="J9" s="7" t="s">
        <v>27</v>
      </c>
      <c r="K9" s="19" t="s">
        <v>23</v>
      </c>
      <c r="L9" s="19" t="s">
        <v>31</v>
      </c>
      <c r="M9" s="19">
        <f t="shared" si="2"/>
        <v>2</v>
      </c>
      <c r="N9" s="19">
        <v>33</v>
      </c>
      <c r="O9" s="27">
        <f t="shared" ref="O9:O18" si="8">SUM(3-M9)*60</f>
        <v>60</v>
      </c>
      <c r="P9" s="19">
        <f t="shared" si="3"/>
        <v>93</v>
      </c>
      <c r="Q9" s="20">
        <f t="shared" si="4"/>
        <v>8</v>
      </c>
      <c r="R9" s="7" t="s">
        <v>23</v>
      </c>
      <c r="S9" s="19" t="s">
        <v>27</v>
      </c>
      <c r="T9" s="19" t="s">
        <v>23</v>
      </c>
      <c r="U9" s="19" t="s">
        <v>22</v>
      </c>
      <c r="V9" s="19" t="s">
        <v>31</v>
      </c>
      <c r="W9" s="19" t="s">
        <v>31</v>
      </c>
      <c r="X9" s="19" t="s">
        <v>20</v>
      </c>
      <c r="Y9" s="19" t="s">
        <v>31</v>
      </c>
      <c r="Z9" s="19" t="s">
        <v>27</v>
      </c>
      <c r="AA9" s="19" t="s">
        <v>22</v>
      </c>
      <c r="AB9" s="19" t="s">
        <v>31</v>
      </c>
      <c r="AC9" s="19" t="s">
        <v>27</v>
      </c>
      <c r="AD9" s="19" t="s">
        <v>23</v>
      </c>
      <c r="AE9" s="19" t="s">
        <v>22</v>
      </c>
      <c r="AF9" s="19" t="s">
        <v>31</v>
      </c>
      <c r="AG9" s="19" t="s">
        <v>31</v>
      </c>
      <c r="AH9" s="19" t="s">
        <v>27</v>
      </c>
      <c r="AI9" s="19" t="s">
        <v>22</v>
      </c>
      <c r="AJ9" s="19" t="s">
        <v>27</v>
      </c>
      <c r="AK9" s="20" t="s">
        <v>31</v>
      </c>
      <c r="AL9" s="48">
        <v>5.122685185185185E-2</v>
      </c>
    </row>
    <row r="10" spans="1:38" x14ac:dyDescent="0.3">
      <c r="A10" s="8" t="s">
        <v>45</v>
      </c>
      <c r="B10" s="19" t="s">
        <v>18</v>
      </c>
      <c r="C10" s="20" t="s">
        <v>65</v>
      </c>
      <c r="D10" s="61">
        <f t="shared" si="0"/>
        <v>14</v>
      </c>
      <c r="E10" s="18">
        <f t="shared" si="5"/>
        <v>91</v>
      </c>
      <c r="F10" s="1">
        <f t="shared" si="6"/>
        <v>14</v>
      </c>
      <c r="G10" s="63">
        <v>0</v>
      </c>
      <c r="H10" s="52">
        <f t="shared" si="7"/>
        <v>3.7326388888888888E-2</v>
      </c>
      <c r="I10" s="12">
        <f t="shared" si="1"/>
        <v>5</v>
      </c>
      <c r="J10" s="7" t="s">
        <v>27</v>
      </c>
      <c r="K10" s="19" t="s">
        <v>23</v>
      </c>
      <c r="L10" s="19" t="s">
        <v>22</v>
      </c>
      <c r="M10" s="19">
        <f t="shared" si="2"/>
        <v>2</v>
      </c>
      <c r="N10" s="19">
        <v>31</v>
      </c>
      <c r="O10" s="27">
        <f t="shared" si="8"/>
        <v>60</v>
      </c>
      <c r="P10" s="19">
        <f t="shared" si="3"/>
        <v>91</v>
      </c>
      <c r="Q10" s="20">
        <f t="shared" si="4"/>
        <v>7</v>
      </c>
      <c r="R10" s="7" t="s">
        <v>23</v>
      </c>
      <c r="S10" s="19" t="s">
        <v>27</v>
      </c>
      <c r="T10" s="19" t="s">
        <v>23</v>
      </c>
      <c r="U10" s="19" t="s">
        <v>27</v>
      </c>
      <c r="V10" s="19" t="s">
        <v>20</v>
      </c>
      <c r="W10" s="19" t="s">
        <v>22</v>
      </c>
      <c r="X10" s="19" t="s">
        <v>22</v>
      </c>
      <c r="Y10" s="19" t="s">
        <v>27</v>
      </c>
      <c r="Z10" s="19" t="s">
        <v>22</v>
      </c>
      <c r="AA10" s="19" t="s">
        <v>22</v>
      </c>
      <c r="AB10" s="19" t="s">
        <v>31</v>
      </c>
      <c r="AC10" s="19" t="s">
        <v>27</v>
      </c>
      <c r="AD10" s="19" t="s">
        <v>22</v>
      </c>
      <c r="AE10" s="19" t="s">
        <v>31</v>
      </c>
      <c r="AF10" s="19" t="s">
        <v>23</v>
      </c>
      <c r="AG10" s="19" t="s">
        <v>31</v>
      </c>
      <c r="AH10" s="19" t="s">
        <v>22</v>
      </c>
      <c r="AI10" s="19" t="s">
        <v>27</v>
      </c>
      <c r="AJ10" s="19" t="s">
        <v>27</v>
      </c>
      <c r="AK10" s="20" t="s">
        <v>20</v>
      </c>
      <c r="AL10" s="49">
        <v>3.7326388888888888E-2</v>
      </c>
    </row>
    <row r="11" spans="1:38" x14ac:dyDescent="0.3">
      <c r="A11" s="8" t="s">
        <v>49</v>
      </c>
      <c r="B11" s="19" t="s">
        <v>54</v>
      </c>
      <c r="C11" s="20" t="s">
        <v>90</v>
      </c>
      <c r="D11" s="61">
        <f t="shared" si="0"/>
        <v>11</v>
      </c>
      <c r="E11" s="18">
        <f t="shared" si="5"/>
        <v>147</v>
      </c>
      <c r="F11" s="1">
        <f t="shared" ref="F11:F18" si="9">D11</f>
        <v>11</v>
      </c>
      <c r="G11" s="63">
        <v>0</v>
      </c>
      <c r="H11" s="52">
        <f t="shared" si="7"/>
        <v>6.2187499999999993E-2</v>
      </c>
      <c r="I11" s="12">
        <f t="shared" si="1"/>
        <v>10</v>
      </c>
      <c r="J11" s="7" t="s">
        <v>27</v>
      </c>
      <c r="K11" s="19" t="s">
        <v>22</v>
      </c>
      <c r="L11" s="19" t="s">
        <v>20</v>
      </c>
      <c r="M11" s="19">
        <f t="shared" si="2"/>
        <v>1</v>
      </c>
      <c r="N11" s="19">
        <v>27</v>
      </c>
      <c r="O11" s="27">
        <f t="shared" si="8"/>
        <v>120</v>
      </c>
      <c r="P11" s="19">
        <f t="shared" si="3"/>
        <v>147</v>
      </c>
      <c r="Q11" s="20">
        <f t="shared" si="4"/>
        <v>11</v>
      </c>
      <c r="R11" s="7" t="s">
        <v>23</v>
      </c>
      <c r="S11" s="19" t="s">
        <v>27</v>
      </c>
      <c r="T11" s="19" t="s">
        <v>23</v>
      </c>
      <c r="U11" s="19" t="s">
        <v>31</v>
      </c>
      <c r="V11" s="19" t="s">
        <v>31</v>
      </c>
      <c r="W11" s="19" t="s">
        <v>22</v>
      </c>
      <c r="X11" s="19" t="s">
        <v>20</v>
      </c>
      <c r="Y11" s="19" t="s">
        <v>22</v>
      </c>
      <c r="Z11" s="19" t="s">
        <v>31</v>
      </c>
      <c r="AA11" s="19" t="s">
        <v>22</v>
      </c>
      <c r="AB11" s="19" t="s">
        <v>22</v>
      </c>
      <c r="AC11" s="19" t="s">
        <v>22</v>
      </c>
      <c r="AD11" s="19" t="s">
        <v>22</v>
      </c>
      <c r="AE11" s="19" t="s">
        <v>23</v>
      </c>
      <c r="AF11" s="19" t="s">
        <v>31</v>
      </c>
      <c r="AG11" s="19" t="s">
        <v>31</v>
      </c>
      <c r="AH11" s="19" t="s">
        <v>22</v>
      </c>
      <c r="AI11" s="19" t="s">
        <v>27</v>
      </c>
      <c r="AJ11" s="19" t="s">
        <v>27</v>
      </c>
      <c r="AK11" s="20" t="s">
        <v>20</v>
      </c>
      <c r="AL11" s="48">
        <v>6.2187499999999993E-2</v>
      </c>
    </row>
    <row r="12" spans="1:38" x14ac:dyDescent="0.3">
      <c r="A12" s="8" t="s">
        <v>52</v>
      </c>
      <c r="B12" s="19" t="s">
        <v>59</v>
      </c>
      <c r="C12" s="20" t="s">
        <v>57</v>
      </c>
      <c r="D12" s="61">
        <f t="shared" si="0"/>
        <v>16</v>
      </c>
      <c r="E12" s="18">
        <f t="shared" si="5"/>
        <v>15</v>
      </c>
      <c r="F12" s="1">
        <f t="shared" si="9"/>
        <v>16</v>
      </c>
      <c r="G12" s="63">
        <v>0</v>
      </c>
      <c r="H12" s="52">
        <f t="shared" si="7"/>
        <v>5.2870370370370373E-2</v>
      </c>
      <c r="I12" s="12">
        <f t="shared" si="1"/>
        <v>3</v>
      </c>
      <c r="J12" s="7" t="s">
        <v>27</v>
      </c>
      <c r="K12" s="19" t="s">
        <v>23</v>
      </c>
      <c r="L12" s="19" t="s">
        <v>29</v>
      </c>
      <c r="M12" s="19">
        <f t="shared" si="2"/>
        <v>3</v>
      </c>
      <c r="N12" s="19">
        <v>15</v>
      </c>
      <c r="O12" s="27">
        <f t="shared" si="8"/>
        <v>0</v>
      </c>
      <c r="P12" s="19">
        <f t="shared" si="3"/>
        <v>15</v>
      </c>
      <c r="Q12" s="20">
        <f t="shared" si="4"/>
        <v>1</v>
      </c>
      <c r="R12" s="7" t="s">
        <v>23</v>
      </c>
      <c r="S12" s="19" t="s">
        <v>27</v>
      </c>
      <c r="T12" s="19" t="s">
        <v>23</v>
      </c>
      <c r="U12" s="19" t="s">
        <v>27</v>
      </c>
      <c r="V12" s="19" t="s">
        <v>31</v>
      </c>
      <c r="W12" s="19" t="s">
        <v>31</v>
      </c>
      <c r="X12" s="19" t="s">
        <v>20</v>
      </c>
      <c r="Y12" s="19" t="s">
        <v>27</v>
      </c>
      <c r="Z12" s="19" t="s">
        <v>22</v>
      </c>
      <c r="AA12" s="19" t="s">
        <v>31</v>
      </c>
      <c r="AB12" s="19" t="s">
        <v>31</v>
      </c>
      <c r="AC12" s="19" t="s">
        <v>22</v>
      </c>
      <c r="AD12" s="19" t="s">
        <v>22</v>
      </c>
      <c r="AE12" s="19" t="s">
        <v>22</v>
      </c>
      <c r="AF12" s="19" t="s">
        <v>31</v>
      </c>
      <c r="AG12" s="19" t="s">
        <v>31</v>
      </c>
      <c r="AH12" s="19" t="s">
        <v>31</v>
      </c>
      <c r="AI12" s="19" t="s">
        <v>27</v>
      </c>
      <c r="AJ12" s="19" t="s">
        <v>27</v>
      </c>
      <c r="AK12" s="20" t="s">
        <v>31</v>
      </c>
      <c r="AL12" s="48">
        <v>5.2870370370370373E-2</v>
      </c>
    </row>
    <row r="13" spans="1:38" x14ac:dyDescent="0.3">
      <c r="A13" s="8" t="s">
        <v>50</v>
      </c>
      <c r="B13" s="19" t="s">
        <v>89</v>
      </c>
      <c r="C13" s="20" t="s">
        <v>56</v>
      </c>
      <c r="D13" s="61">
        <f t="shared" si="0"/>
        <v>13</v>
      </c>
      <c r="E13" s="18">
        <f t="shared" si="5"/>
        <v>143</v>
      </c>
      <c r="F13" s="1">
        <f t="shared" si="9"/>
        <v>13</v>
      </c>
      <c r="G13" s="63">
        <v>0</v>
      </c>
      <c r="H13" s="52">
        <f t="shared" si="7"/>
        <v>5.62037037037037E-2</v>
      </c>
      <c r="I13" s="12">
        <f t="shared" si="1"/>
        <v>6</v>
      </c>
      <c r="J13" s="7" t="s">
        <v>20</v>
      </c>
      <c r="K13" s="19" t="s">
        <v>22</v>
      </c>
      <c r="L13" s="19" t="s">
        <v>29</v>
      </c>
      <c r="M13" s="19">
        <f t="shared" si="2"/>
        <v>1</v>
      </c>
      <c r="N13" s="19">
        <v>23</v>
      </c>
      <c r="O13" s="27">
        <f t="shared" si="8"/>
        <v>120</v>
      </c>
      <c r="P13" s="19">
        <f t="shared" si="3"/>
        <v>143</v>
      </c>
      <c r="Q13" s="20">
        <f t="shared" si="4"/>
        <v>10</v>
      </c>
      <c r="R13" s="7" t="s">
        <v>23</v>
      </c>
      <c r="S13" s="19" t="s">
        <v>27</v>
      </c>
      <c r="T13" s="19" t="s">
        <v>31</v>
      </c>
      <c r="U13" s="19" t="s">
        <v>27</v>
      </c>
      <c r="V13" s="19" t="s">
        <v>31</v>
      </c>
      <c r="W13" s="19" t="s">
        <v>22</v>
      </c>
      <c r="X13" s="19" t="s">
        <v>20</v>
      </c>
      <c r="Y13" s="19" t="s">
        <v>27</v>
      </c>
      <c r="Z13" s="19" t="s">
        <v>22</v>
      </c>
      <c r="AA13" s="19" t="s">
        <v>31</v>
      </c>
      <c r="AB13" s="19" t="s">
        <v>31</v>
      </c>
      <c r="AC13" s="19" t="s">
        <v>23</v>
      </c>
      <c r="AD13" s="19" t="s">
        <v>22</v>
      </c>
      <c r="AE13" s="19" t="s">
        <v>22</v>
      </c>
      <c r="AF13" s="19" t="s">
        <v>23</v>
      </c>
      <c r="AG13" s="19" t="s">
        <v>23</v>
      </c>
      <c r="AH13" s="19" t="s">
        <v>22</v>
      </c>
      <c r="AI13" s="19" t="s">
        <v>27</v>
      </c>
      <c r="AJ13" s="19" t="s">
        <v>27</v>
      </c>
      <c r="AK13" s="20" t="s">
        <v>31</v>
      </c>
      <c r="AL13" s="48">
        <v>5.62037037037037E-2</v>
      </c>
    </row>
    <row r="14" spans="1:38" x14ac:dyDescent="0.3">
      <c r="A14" s="8" t="s">
        <v>34</v>
      </c>
      <c r="B14" s="19" t="s">
        <v>16</v>
      </c>
      <c r="C14" s="20" t="s">
        <v>65</v>
      </c>
      <c r="D14" s="61">
        <f t="shared" si="0"/>
        <v>12</v>
      </c>
      <c r="E14" s="18">
        <f t="shared" si="5"/>
        <v>116</v>
      </c>
      <c r="F14" s="1">
        <f t="shared" si="9"/>
        <v>12</v>
      </c>
      <c r="G14" s="63">
        <v>0</v>
      </c>
      <c r="H14" s="52">
        <f t="shared" si="7"/>
        <v>5.3576388888888889E-2</v>
      </c>
      <c r="I14" s="12">
        <f t="shared" si="1"/>
        <v>8</v>
      </c>
      <c r="J14" s="7" t="s">
        <v>27</v>
      </c>
      <c r="K14" s="19" t="s">
        <v>22</v>
      </c>
      <c r="L14" s="19" t="s">
        <v>29</v>
      </c>
      <c r="M14" s="19">
        <f t="shared" si="2"/>
        <v>2</v>
      </c>
      <c r="N14" s="19">
        <v>56</v>
      </c>
      <c r="O14" s="27">
        <f t="shared" si="8"/>
        <v>60</v>
      </c>
      <c r="P14" s="19">
        <f t="shared" si="3"/>
        <v>116</v>
      </c>
      <c r="Q14" s="20">
        <f t="shared" si="4"/>
        <v>9</v>
      </c>
      <c r="R14" s="7" t="s">
        <v>23</v>
      </c>
      <c r="S14" s="19" t="s">
        <v>27</v>
      </c>
      <c r="T14" s="19" t="s">
        <v>31</v>
      </c>
      <c r="U14" s="19" t="s">
        <v>27</v>
      </c>
      <c r="V14" s="19" t="s">
        <v>31</v>
      </c>
      <c r="W14" s="19" t="s">
        <v>31</v>
      </c>
      <c r="X14" s="19" t="s">
        <v>23</v>
      </c>
      <c r="Y14" s="19" t="s">
        <v>22</v>
      </c>
      <c r="Z14" s="19" t="s">
        <v>22</v>
      </c>
      <c r="AA14" s="19" t="s">
        <v>22</v>
      </c>
      <c r="AB14" s="19" t="s">
        <v>22</v>
      </c>
      <c r="AC14" s="19" t="s">
        <v>23</v>
      </c>
      <c r="AD14" s="19" t="s">
        <v>27</v>
      </c>
      <c r="AE14" s="19" t="s">
        <v>22</v>
      </c>
      <c r="AF14" s="19" t="s">
        <v>23</v>
      </c>
      <c r="AG14" s="19" t="s">
        <v>23</v>
      </c>
      <c r="AH14" s="19" t="s">
        <v>27</v>
      </c>
      <c r="AI14" s="19" t="s">
        <v>27</v>
      </c>
      <c r="AJ14" s="19" t="s">
        <v>27</v>
      </c>
      <c r="AK14" s="20" t="s">
        <v>31</v>
      </c>
      <c r="AL14" s="48">
        <v>5.3576388888888889E-2</v>
      </c>
    </row>
    <row r="15" spans="1:38" x14ac:dyDescent="0.3">
      <c r="A15" s="8" t="s">
        <v>51</v>
      </c>
      <c r="B15" s="19" t="s">
        <v>55</v>
      </c>
      <c r="C15" s="20" t="s">
        <v>67</v>
      </c>
      <c r="D15" s="61">
        <f t="shared" si="0"/>
        <v>14</v>
      </c>
      <c r="E15" s="18">
        <f t="shared" si="5"/>
        <v>87</v>
      </c>
      <c r="F15" s="1">
        <f t="shared" si="9"/>
        <v>14</v>
      </c>
      <c r="G15" s="63">
        <v>0</v>
      </c>
      <c r="H15" s="52">
        <f t="shared" si="7"/>
        <v>5.2997685185185182E-2</v>
      </c>
      <c r="I15" s="12">
        <f t="shared" si="1"/>
        <v>4</v>
      </c>
      <c r="J15" s="7" t="s">
        <v>20</v>
      </c>
      <c r="K15" s="19" t="s">
        <v>23</v>
      </c>
      <c r="L15" s="19" t="s">
        <v>29</v>
      </c>
      <c r="M15" s="19">
        <f t="shared" si="2"/>
        <v>2</v>
      </c>
      <c r="N15" s="19">
        <v>27</v>
      </c>
      <c r="O15" s="27">
        <f t="shared" si="8"/>
        <v>60</v>
      </c>
      <c r="P15" s="19">
        <f t="shared" si="3"/>
        <v>87</v>
      </c>
      <c r="Q15" s="20">
        <f t="shared" si="4"/>
        <v>6</v>
      </c>
      <c r="R15" s="7" t="s">
        <v>23</v>
      </c>
      <c r="S15" s="19" t="s">
        <v>27</v>
      </c>
      <c r="T15" s="19" t="s">
        <v>23</v>
      </c>
      <c r="U15" s="19" t="s">
        <v>27</v>
      </c>
      <c r="V15" s="19" t="s">
        <v>31</v>
      </c>
      <c r="W15" s="19" t="s">
        <v>31</v>
      </c>
      <c r="X15" s="19" t="s">
        <v>20</v>
      </c>
      <c r="Y15" s="19" t="s">
        <v>31</v>
      </c>
      <c r="Z15" s="19" t="s">
        <v>22</v>
      </c>
      <c r="AA15" s="19" t="s">
        <v>31</v>
      </c>
      <c r="AB15" s="19" t="s">
        <v>31</v>
      </c>
      <c r="AC15" s="19" t="s">
        <v>23</v>
      </c>
      <c r="AD15" s="19" t="s">
        <v>23</v>
      </c>
      <c r="AE15" s="19" t="s">
        <v>22</v>
      </c>
      <c r="AF15" s="19" t="s">
        <v>31</v>
      </c>
      <c r="AG15" s="19" t="s">
        <v>31</v>
      </c>
      <c r="AH15" s="19" t="s">
        <v>27</v>
      </c>
      <c r="AI15" s="19" t="s">
        <v>27</v>
      </c>
      <c r="AJ15" s="19" t="s">
        <v>27</v>
      </c>
      <c r="AK15" s="20" t="s">
        <v>31</v>
      </c>
      <c r="AL15" s="48">
        <v>5.2997685185185182E-2</v>
      </c>
    </row>
    <row r="16" spans="1:38" x14ac:dyDescent="0.3">
      <c r="A16" s="8" t="s">
        <v>53</v>
      </c>
      <c r="B16" s="19" t="s">
        <v>28</v>
      </c>
      <c r="C16" s="20" t="s">
        <v>65</v>
      </c>
      <c r="D16" s="61">
        <f t="shared" si="0"/>
        <v>10</v>
      </c>
      <c r="E16" s="18">
        <f t="shared" si="5"/>
        <v>79</v>
      </c>
      <c r="F16" s="1">
        <f t="shared" si="9"/>
        <v>10</v>
      </c>
      <c r="G16" s="63">
        <v>0</v>
      </c>
      <c r="H16" s="52">
        <f t="shared" si="7"/>
        <v>6.1064814814814815E-2</v>
      </c>
      <c r="I16" s="12">
        <f t="shared" si="1"/>
        <v>11</v>
      </c>
      <c r="J16" s="7" t="s">
        <v>20</v>
      </c>
      <c r="K16" s="19" t="s">
        <v>23</v>
      </c>
      <c r="L16" s="19" t="s">
        <v>29</v>
      </c>
      <c r="M16" s="19">
        <f t="shared" si="2"/>
        <v>2</v>
      </c>
      <c r="N16" s="19">
        <v>19</v>
      </c>
      <c r="O16" s="27">
        <f t="shared" si="8"/>
        <v>60</v>
      </c>
      <c r="P16" s="19">
        <f t="shared" si="3"/>
        <v>79</v>
      </c>
      <c r="Q16" s="20">
        <f t="shared" si="4"/>
        <v>4</v>
      </c>
      <c r="R16" s="7" t="s">
        <v>23</v>
      </c>
      <c r="S16" s="19" t="s">
        <v>27</v>
      </c>
      <c r="T16" s="19" t="s">
        <v>31</v>
      </c>
      <c r="U16" s="19" t="s">
        <v>27</v>
      </c>
      <c r="V16" s="19" t="s">
        <v>22</v>
      </c>
      <c r="W16" s="19" t="s">
        <v>23</v>
      </c>
      <c r="X16" s="19" t="s">
        <v>20</v>
      </c>
      <c r="Y16" s="19" t="s">
        <v>27</v>
      </c>
      <c r="Z16" s="19" t="s">
        <v>22</v>
      </c>
      <c r="AA16" s="19" t="s">
        <v>22</v>
      </c>
      <c r="AB16" s="19" t="s">
        <v>22</v>
      </c>
      <c r="AC16" s="19" t="s">
        <v>27</v>
      </c>
      <c r="AD16" s="19" t="s">
        <v>22</v>
      </c>
      <c r="AE16" s="19" t="s">
        <v>23</v>
      </c>
      <c r="AF16" s="19" t="s">
        <v>23</v>
      </c>
      <c r="AG16" s="19" t="s">
        <v>27</v>
      </c>
      <c r="AH16" s="19" t="s">
        <v>22</v>
      </c>
      <c r="AI16" s="19" t="s">
        <v>22</v>
      </c>
      <c r="AJ16" s="19" t="s">
        <v>27</v>
      </c>
      <c r="AK16" s="20" t="s">
        <v>20</v>
      </c>
      <c r="AL16" s="48">
        <v>6.1064814814814815E-2</v>
      </c>
    </row>
    <row r="17" spans="1:38" x14ac:dyDescent="0.3">
      <c r="A17" s="8" t="s">
        <v>74</v>
      </c>
      <c r="B17" s="19" t="s">
        <v>24</v>
      </c>
      <c r="C17" s="20" t="s">
        <v>66</v>
      </c>
      <c r="D17" s="61">
        <f t="shared" si="0"/>
        <v>17</v>
      </c>
      <c r="E17" s="18">
        <f t="shared" si="5"/>
        <v>33</v>
      </c>
      <c r="F17" s="1">
        <f t="shared" si="9"/>
        <v>17</v>
      </c>
      <c r="G17" s="63">
        <v>0</v>
      </c>
      <c r="H17" s="52">
        <f t="shared" si="7"/>
        <v>4.6377314814814809E-2</v>
      </c>
      <c r="I17" s="12">
        <f t="shared" si="1"/>
        <v>2</v>
      </c>
      <c r="J17" s="7" t="s">
        <v>27</v>
      </c>
      <c r="K17" s="19" t="s">
        <v>23</v>
      </c>
      <c r="L17" s="19" t="s">
        <v>29</v>
      </c>
      <c r="M17" s="19">
        <f t="shared" si="2"/>
        <v>3</v>
      </c>
      <c r="N17" s="19">
        <v>33</v>
      </c>
      <c r="O17" s="27">
        <f t="shared" si="8"/>
        <v>0</v>
      </c>
      <c r="P17" s="19">
        <f t="shared" si="3"/>
        <v>33</v>
      </c>
      <c r="Q17" s="20">
        <f t="shared" si="4"/>
        <v>3</v>
      </c>
      <c r="R17" s="7" t="s">
        <v>23</v>
      </c>
      <c r="S17" s="19" t="s">
        <v>27</v>
      </c>
      <c r="T17" s="19" t="s">
        <v>23</v>
      </c>
      <c r="U17" s="19" t="s">
        <v>27</v>
      </c>
      <c r="V17" s="19" t="s">
        <v>22</v>
      </c>
      <c r="W17" s="19" t="s">
        <v>23</v>
      </c>
      <c r="X17" s="19" t="s">
        <v>20</v>
      </c>
      <c r="Y17" s="19" t="s">
        <v>27</v>
      </c>
      <c r="Z17" s="19" t="s">
        <v>22</v>
      </c>
      <c r="AA17" s="19" t="s">
        <v>22</v>
      </c>
      <c r="AB17" s="19" t="s">
        <v>31</v>
      </c>
      <c r="AC17" s="19" t="s">
        <v>22</v>
      </c>
      <c r="AD17" s="19" t="s">
        <v>22</v>
      </c>
      <c r="AE17" s="19" t="s">
        <v>22</v>
      </c>
      <c r="AF17" s="19" t="s">
        <v>23</v>
      </c>
      <c r="AG17" s="19" t="s">
        <v>31</v>
      </c>
      <c r="AH17" s="19" t="s">
        <v>27</v>
      </c>
      <c r="AI17" s="19" t="s">
        <v>27</v>
      </c>
      <c r="AJ17" s="19" t="s">
        <v>27</v>
      </c>
      <c r="AK17" s="20" t="s">
        <v>31</v>
      </c>
      <c r="AL17" s="48">
        <v>4.6377314814814809E-2</v>
      </c>
    </row>
    <row r="18" spans="1:38" x14ac:dyDescent="0.3">
      <c r="A18" s="13" t="s">
        <v>76</v>
      </c>
      <c r="B18" s="14" t="s">
        <v>19</v>
      </c>
      <c r="C18" s="16" t="s">
        <v>65</v>
      </c>
      <c r="D18" s="42">
        <f t="shared" si="0"/>
        <v>18</v>
      </c>
      <c r="E18" s="44">
        <f t="shared" si="5"/>
        <v>83</v>
      </c>
      <c r="F18" s="56">
        <f t="shared" si="9"/>
        <v>18</v>
      </c>
      <c r="G18" s="64">
        <v>0</v>
      </c>
      <c r="H18" s="45">
        <f t="shared" si="7"/>
        <v>6.0486111111111109E-2</v>
      </c>
      <c r="I18" s="58">
        <f t="shared" si="1"/>
        <v>1</v>
      </c>
      <c r="J18" s="6" t="s">
        <v>20</v>
      </c>
      <c r="K18" s="14" t="s">
        <v>23</v>
      </c>
      <c r="L18" s="14" t="s">
        <v>29</v>
      </c>
      <c r="M18" s="14">
        <f t="shared" si="2"/>
        <v>2</v>
      </c>
      <c r="N18" s="14">
        <v>23</v>
      </c>
      <c r="O18" s="22">
        <f t="shared" si="8"/>
        <v>60</v>
      </c>
      <c r="P18" s="14">
        <f t="shared" si="3"/>
        <v>83</v>
      </c>
      <c r="Q18" s="16">
        <f t="shared" si="4"/>
        <v>5</v>
      </c>
      <c r="R18" s="6" t="s">
        <v>23</v>
      </c>
      <c r="S18" s="14" t="s">
        <v>27</v>
      </c>
      <c r="T18" s="14" t="s">
        <v>31</v>
      </c>
      <c r="U18" s="14" t="s">
        <v>27</v>
      </c>
      <c r="V18" s="14" t="s">
        <v>31</v>
      </c>
      <c r="W18" s="14" t="s">
        <v>31</v>
      </c>
      <c r="X18" s="14" t="s">
        <v>20</v>
      </c>
      <c r="Y18" s="14" t="s">
        <v>22</v>
      </c>
      <c r="Z18" s="14" t="s">
        <v>22</v>
      </c>
      <c r="AA18" s="14" t="s">
        <v>22</v>
      </c>
      <c r="AB18" s="14" t="s">
        <v>31</v>
      </c>
      <c r="AC18" s="14" t="s">
        <v>22</v>
      </c>
      <c r="AD18" s="14" t="s">
        <v>22</v>
      </c>
      <c r="AE18" s="14" t="s">
        <v>31</v>
      </c>
      <c r="AF18" s="14" t="s">
        <v>23</v>
      </c>
      <c r="AG18" s="14" t="s">
        <v>31</v>
      </c>
      <c r="AH18" s="14" t="s">
        <v>27</v>
      </c>
      <c r="AI18" s="14" t="s">
        <v>27</v>
      </c>
      <c r="AJ18" s="14" t="s">
        <v>27</v>
      </c>
      <c r="AK18" s="16" t="s">
        <v>31</v>
      </c>
      <c r="AL18" s="50">
        <v>6.0486111111111109E-2</v>
      </c>
    </row>
    <row r="19" spans="1:38" x14ac:dyDescent="0.3">
      <c r="A19" s="23"/>
      <c r="B19" s="23"/>
      <c r="C19" s="23"/>
      <c r="D19" s="23"/>
      <c r="E19" s="21"/>
      <c r="F19" s="21"/>
      <c r="G19" s="21"/>
      <c r="H19" s="24"/>
      <c r="I19" s="25" t="s">
        <v>81</v>
      </c>
      <c r="J19">
        <f>COUNTIF(J8:J18,$J$7)</f>
        <v>7</v>
      </c>
      <c r="K19">
        <f>COUNTIF(K8:K18,$K$7)</f>
        <v>8</v>
      </c>
      <c r="L19">
        <f>COUNTIF(L8:L18,$L$7)</f>
        <v>8</v>
      </c>
      <c r="R19">
        <f>COUNTIF(R8:R18,$R$7)</f>
        <v>11</v>
      </c>
      <c r="S19">
        <f>COUNTIF(S8:S18,$S$7)</f>
        <v>11</v>
      </c>
      <c r="T19">
        <f>COUNTIF(T8:T18,$T$7)</f>
        <v>7</v>
      </c>
      <c r="U19">
        <f>COUNTIF(U8:U18,$U$7)</f>
        <v>9</v>
      </c>
      <c r="V19">
        <f>COUNTIF(V8:V18,$V$7)</f>
        <v>7</v>
      </c>
      <c r="W19">
        <f>COUNTIF(W8:W18,$W$7)</f>
        <v>6</v>
      </c>
      <c r="X19">
        <f>COUNTIF(X8:X18,$X$7)</f>
        <v>9</v>
      </c>
      <c r="Y19">
        <f>COUNTIF(Y8:Y18,$Y$7)</f>
        <v>5</v>
      </c>
      <c r="Z19">
        <f>COUNTIF(Z8:Z18,$Z$7)</f>
        <v>9</v>
      </c>
      <c r="AA19">
        <f>COUNTIF(AA8:AA18,$AA$7)</f>
        <v>7</v>
      </c>
      <c r="AB19">
        <f>COUNTIF(AB8:AB18,$AB$7)</f>
        <v>8</v>
      </c>
      <c r="AC19">
        <f>COUNTIF(AC8:AC18,$AC$7)</f>
        <v>4</v>
      </c>
      <c r="AD19">
        <f>COUNTIF(AD8:AD18,$AD$7)</f>
        <v>8</v>
      </c>
      <c r="AE19">
        <f>COUNTIF(AE8:AE18,$AE$7)</f>
        <v>2</v>
      </c>
      <c r="AF19">
        <f>COUNTIF(AF8:AF18,$AF$7)</f>
        <v>6</v>
      </c>
      <c r="AG19">
        <f>COUNTIF(AG8:AG18,$AG$7)</f>
        <v>8</v>
      </c>
      <c r="AH19">
        <f>COUNTIF(AH8:AH18,$AH$7)</f>
        <v>5</v>
      </c>
      <c r="AI19">
        <f>COUNTIF(AI8:AI18,$AI$7)</f>
        <v>8</v>
      </c>
      <c r="AJ19">
        <f>COUNTIF(AJ8:AJ18,$AJ$7)</f>
        <v>11</v>
      </c>
      <c r="AK19">
        <f>COUNTIF(AK8:AK18,$AK$7)</f>
        <v>7</v>
      </c>
    </row>
    <row r="20" spans="1:38" x14ac:dyDescent="0.3">
      <c r="A20" s="23"/>
      <c r="B20" s="23"/>
      <c r="C20" s="23"/>
      <c r="D20" s="23"/>
      <c r="E20" s="21"/>
      <c r="F20" s="21"/>
      <c r="G20" s="21"/>
      <c r="H20" s="24"/>
      <c r="I20" s="25" t="s">
        <v>82</v>
      </c>
      <c r="J20">
        <v>11</v>
      </c>
      <c r="K20">
        <v>11</v>
      </c>
      <c r="L20">
        <v>11</v>
      </c>
      <c r="N20" s="23"/>
      <c r="O20" s="23"/>
      <c r="P20" s="23"/>
      <c r="Q20" s="23"/>
      <c r="R20">
        <v>11</v>
      </c>
      <c r="S20">
        <v>11</v>
      </c>
      <c r="T20">
        <v>11</v>
      </c>
      <c r="U20">
        <v>11</v>
      </c>
      <c r="V20">
        <v>11</v>
      </c>
      <c r="W20">
        <v>11</v>
      </c>
      <c r="X20">
        <v>11</v>
      </c>
      <c r="Y20">
        <v>11</v>
      </c>
      <c r="Z20">
        <v>11</v>
      </c>
      <c r="AA20">
        <v>11</v>
      </c>
      <c r="AB20">
        <v>11</v>
      </c>
      <c r="AC20">
        <v>11</v>
      </c>
      <c r="AD20">
        <v>11</v>
      </c>
      <c r="AE20">
        <v>11</v>
      </c>
      <c r="AF20">
        <v>11</v>
      </c>
      <c r="AG20">
        <v>11</v>
      </c>
      <c r="AH20">
        <v>11</v>
      </c>
      <c r="AI20">
        <v>11</v>
      </c>
      <c r="AJ20">
        <v>11</v>
      </c>
      <c r="AK20">
        <v>11</v>
      </c>
    </row>
    <row r="21" spans="1:38" x14ac:dyDescent="0.3">
      <c r="A21" s="23"/>
      <c r="B21" s="23"/>
      <c r="C21" s="23"/>
      <c r="D21" s="23"/>
      <c r="E21" s="21"/>
      <c r="F21" s="21"/>
      <c r="G21" s="21"/>
      <c r="H21" s="24"/>
      <c r="I21" s="25" t="s">
        <v>60</v>
      </c>
      <c r="J21" s="26">
        <f>J19/J20*100</f>
        <v>63.636363636363633</v>
      </c>
      <c r="K21" s="26">
        <f t="shared" ref="K21:L21" si="10">K19/K20*100</f>
        <v>72.727272727272734</v>
      </c>
      <c r="L21" s="26">
        <f t="shared" si="10"/>
        <v>72.727272727272734</v>
      </c>
      <c r="M21" s="26"/>
      <c r="N21" s="26"/>
      <c r="O21" s="26"/>
      <c r="P21" s="26"/>
      <c r="Q21" s="26"/>
      <c r="R21" s="26">
        <f t="shared" ref="R21:AK21" si="11">R19/R20*100</f>
        <v>100</v>
      </c>
      <c r="S21" s="26">
        <f t="shared" si="11"/>
        <v>100</v>
      </c>
      <c r="T21" s="26">
        <f t="shared" si="11"/>
        <v>63.636363636363633</v>
      </c>
      <c r="U21" s="26">
        <f t="shared" si="11"/>
        <v>81.818181818181827</v>
      </c>
      <c r="V21" s="26">
        <f t="shared" si="11"/>
        <v>63.636363636363633</v>
      </c>
      <c r="W21" s="26">
        <f t="shared" si="11"/>
        <v>54.54545454545454</v>
      </c>
      <c r="X21" s="26">
        <f t="shared" si="11"/>
        <v>81.818181818181827</v>
      </c>
      <c r="Y21" s="26">
        <f t="shared" si="11"/>
        <v>45.454545454545453</v>
      </c>
      <c r="Z21" s="26">
        <f t="shared" si="11"/>
        <v>81.818181818181827</v>
      </c>
      <c r="AA21" s="26">
        <f t="shared" si="11"/>
        <v>63.636363636363633</v>
      </c>
      <c r="AB21" s="26">
        <f t="shared" si="11"/>
        <v>72.727272727272734</v>
      </c>
      <c r="AC21" s="26">
        <f t="shared" si="11"/>
        <v>36.363636363636367</v>
      </c>
      <c r="AD21" s="26">
        <f t="shared" si="11"/>
        <v>72.727272727272734</v>
      </c>
      <c r="AE21" s="26">
        <f t="shared" si="11"/>
        <v>18.181818181818183</v>
      </c>
      <c r="AF21" s="26">
        <f t="shared" si="11"/>
        <v>54.54545454545454</v>
      </c>
      <c r="AG21" s="26">
        <f t="shared" si="11"/>
        <v>72.727272727272734</v>
      </c>
      <c r="AH21" s="26">
        <f t="shared" si="11"/>
        <v>45.454545454545453</v>
      </c>
      <c r="AI21" s="26">
        <f t="shared" si="11"/>
        <v>72.727272727272734</v>
      </c>
      <c r="AJ21" s="26">
        <f t="shared" si="11"/>
        <v>100</v>
      </c>
      <c r="AK21" s="26">
        <f t="shared" si="11"/>
        <v>63.636363636363633</v>
      </c>
      <c r="AL21" s="26"/>
    </row>
    <row r="22" spans="1:38" x14ac:dyDescent="0.3">
      <c r="I22" s="21" t="s">
        <v>23</v>
      </c>
      <c r="J22">
        <f>COUNTIF(J$8:J$18,"A")</f>
        <v>0</v>
      </c>
      <c r="K22">
        <f>COUNTIF($J$8:$J$18,"A")</f>
        <v>0</v>
      </c>
      <c r="L22">
        <f>COUNTIF($K$8:$K$18,"A")</f>
        <v>8</v>
      </c>
      <c r="R22">
        <f t="shared" ref="R22:AK22" si="12">COUNTIF(R$8:R$18,"A")</f>
        <v>11</v>
      </c>
      <c r="S22">
        <f t="shared" si="12"/>
        <v>0</v>
      </c>
      <c r="T22">
        <f t="shared" si="12"/>
        <v>7</v>
      </c>
      <c r="U22">
        <f t="shared" si="12"/>
        <v>0</v>
      </c>
      <c r="V22">
        <f t="shared" si="12"/>
        <v>0</v>
      </c>
      <c r="W22">
        <f t="shared" si="12"/>
        <v>2</v>
      </c>
      <c r="X22">
        <f t="shared" si="12"/>
        <v>1</v>
      </c>
      <c r="Y22">
        <f t="shared" si="12"/>
        <v>0</v>
      </c>
      <c r="Z22">
        <f t="shared" si="12"/>
        <v>0</v>
      </c>
      <c r="AA22">
        <f t="shared" si="12"/>
        <v>0</v>
      </c>
      <c r="AB22">
        <f t="shared" si="12"/>
        <v>0</v>
      </c>
      <c r="AC22">
        <f t="shared" si="12"/>
        <v>4</v>
      </c>
      <c r="AD22">
        <f t="shared" si="12"/>
        <v>2</v>
      </c>
      <c r="AE22">
        <f t="shared" si="12"/>
        <v>3</v>
      </c>
      <c r="AF22">
        <f t="shared" si="12"/>
        <v>6</v>
      </c>
      <c r="AG22">
        <f t="shared" si="12"/>
        <v>2</v>
      </c>
      <c r="AH22">
        <f t="shared" si="12"/>
        <v>0</v>
      </c>
      <c r="AI22">
        <f t="shared" si="12"/>
        <v>0</v>
      </c>
      <c r="AJ22">
        <f t="shared" si="12"/>
        <v>0</v>
      </c>
      <c r="AK22">
        <f t="shared" si="12"/>
        <v>0</v>
      </c>
    </row>
    <row r="23" spans="1:38" x14ac:dyDescent="0.3">
      <c r="I23" s="21" t="s">
        <v>22</v>
      </c>
      <c r="J23">
        <f>COUNTIF(J$8:J$18,"B")</f>
        <v>0</v>
      </c>
      <c r="K23">
        <f>COUNTIF($J$8:$J$18,"B")</f>
        <v>0</v>
      </c>
      <c r="L23">
        <f>COUNTIF($K$8:$K$18,"B")</f>
        <v>3</v>
      </c>
      <c r="R23">
        <f t="shared" ref="R23:AK23" si="13">COUNTIF(R$8:R$18,"B")</f>
        <v>0</v>
      </c>
      <c r="S23">
        <f t="shared" si="13"/>
        <v>0</v>
      </c>
      <c r="T23">
        <f t="shared" si="13"/>
        <v>0</v>
      </c>
      <c r="U23">
        <f t="shared" si="13"/>
        <v>1</v>
      </c>
      <c r="V23">
        <f t="shared" si="13"/>
        <v>3</v>
      </c>
      <c r="W23">
        <f t="shared" si="13"/>
        <v>3</v>
      </c>
      <c r="X23">
        <f t="shared" si="13"/>
        <v>1</v>
      </c>
      <c r="Y23">
        <f t="shared" si="13"/>
        <v>4</v>
      </c>
      <c r="Z23">
        <f t="shared" si="13"/>
        <v>9</v>
      </c>
      <c r="AA23">
        <f t="shared" si="13"/>
        <v>7</v>
      </c>
      <c r="AB23">
        <f t="shared" si="13"/>
        <v>3</v>
      </c>
      <c r="AC23">
        <f t="shared" si="13"/>
        <v>4</v>
      </c>
      <c r="AD23">
        <f t="shared" si="13"/>
        <v>8</v>
      </c>
      <c r="AE23">
        <f t="shared" si="13"/>
        <v>6</v>
      </c>
      <c r="AF23">
        <f t="shared" si="13"/>
        <v>0</v>
      </c>
      <c r="AG23">
        <f t="shared" si="13"/>
        <v>0</v>
      </c>
      <c r="AH23">
        <f t="shared" si="13"/>
        <v>5</v>
      </c>
      <c r="AI23">
        <f t="shared" si="13"/>
        <v>3</v>
      </c>
      <c r="AJ23">
        <f t="shared" si="13"/>
        <v>0</v>
      </c>
      <c r="AK23">
        <f t="shared" si="13"/>
        <v>0</v>
      </c>
    </row>
    <row r="24" spans="1:38" x14ac:dyDescent="0.3">
      <c r="I24" s="21" t="s">
        <v>27</v>
      </c>
      <c r="J24">
        <f>COUNTIF(J$8:J$18,"C")</f>
        <v>7</v>
      </c>
      <c r="K24">
        <f>COUNTIF($J$8:$J$18,"C")</f>
        <v>7</v>
      </c>
      <c r="L24">
        <f>COUNTIF($K$8:$K$18,"C")</f>
        <v>0</v>
      </c>
      <c r="R24">
        <f t="shared" ref="R24:AK24" si="14">COUNTIF(R$8:R$18,"C")</f>
        <v>0</v>
      </c>
      <c r="S24">
        <f t="shared" si="14"/>
        <v>11</v>
      </c>
      <c r="T24">
        <f t="shared" si="14"/>
        <v>0</v>
      </c>
      <c r="U24">
        <f t="shared" si="14"/>
        <v>9</v>
      </c>
      <c r="V24">
        <f t="shared" si="14"/>
        <v>0</v>
      </c>
      <c r="W24">
        <f t="shared" si="14"/>
        <v>0</v>
      </c>
      <c r="X24">
        <f t="shared" si="14"/>
        <v>0</v>
      </c>
      <c r="Y24">
        <f t="shared" si="14"/>
        <v>5</v>
      </c>
      <c r="Z24">
        <f t="shared" si="14"/>
        <v>1</v>
      </c>
      <c r="AA24">
        <f t="shared" si="14"/>
        <v>0</v>
      </c>
      <c r="AB24">
        <f t="shared" si="14"/>
        <v>0</v>
      </c>
      <c r="AC24">
        <f t="shared" si="14"/>
        <v>3</v>
      </c>
      <c r="AD24">
        <f t="shared" si="14"/>
        <v>1</v>
      </c>
      <c r="AE24">
        <f t="shared" si="14"/>
        <v>0</v>
      </c>
      <c r="AF24">
        <f t="shared" si="14"/>
        <v>0</v>
      </c>
      <c r="AG24">
        <f t="shared" si="14"/>
        <v>1</v>
      </c>
      <c r="AH24">
        <f t="shared" si="14"/>
        <v>5</v>
      </c>
      <c r="AI24">
        <f t="shared" si="14"/>
        <v>8</v>
      </c>
      <c r="AJ24">
        <f t="shared" si="14"/>
        <v>11</v>
      </c>
      <c r="AK24">
        <f t="shared" si="14"/>
        <v>0</v>
      </c>
    </row>
    <row r="25" spans="1:38" x14ac:dyDescent="0.3">
      <c r="I25" s="21" t="s">
        <v>20</v>
      </c>
      <c r="J25">
        <f>COUNTIF(J$8:J$18,"D")</f>
        <v>4</v>
      </c>
      <c r="K25">
        <f>COUNTIF($J$8:$J$18,"D")</f>
        <v>4</v>
      </c>
      <c r="L25">
        <f>COUNTIF($K$8:$K$18,"D")</f>
        <v>0</v>
      </c>
      <c r="R25">
        <f t="shared" ref="R25:AK25" si="15">COUNTIF(R$8:R$18,"D")</f>
        <v>0</v>
      </c>
      <c r="S25">
        <f t="shared" si="15"/>
        <v>0</v>
      </c>
      <c r="T25">
        <f t="shared" si="15"/>
        <v>0</v>
      </c>
      <c r="U25">
        <f t="shared" si="15"/>
        <v>0</v>
      </c>
      <c r="V25">
        <f t="shared" si="15"/>
        <v>1</v>
      </c>
      <c r="W25">
        <f t="shared" si="15"/>
        <v>0</v>
      </c>
      <c r="X25">
        <f t="shared" si="15"/>
        <v>9</v>
      </c>
      <c r="Y25">
        <f t="shared" si="15"/>
        <v>0</v>
      </c>
      <c r="Z25">
        <f t="shared" si="15"/>
        <v>0</v>
      </c>
      <c r="AA25">
        <f t="shared" si="15"/>
        <v>0</v>
      </c>
      <c r="AB25">
        <f t="shared" si="15"/>
        <v>0</v>
      </c>
      <c r="AC25">
        <f t="shared" si="15"/>
        <v>0</v>
      </c>
      <c r="AD25">
        <f t="shared" si="15"/>
        <v>0</v>
      </c>
      <c r="AE25">
        <f t="shared" si="15"/>
        <v>0</v>
      </c>
      <c r="AF25">
        <f t="shared" si="15"/>
        <v>0</v>
      </c>
      <c r="AG25">
        <f t="shared" si="15"/>
        <v>0</v>
      </c>
      <c r="AH25">
        <f t="shared" si="15"/>
        <v>0</v>
      </c>
      <c r="AI25">
        <f t="shared" si="15"/>
        <v>0</v>
      </c>
      <c r="AJ25">
        <f t="shared" si="15"/>
        <v>0</v>
      </c>
      <c r="AK25">
        <f t="shared" si="15"/>
        <v>4</v>
      </c>
    </row>
    <row r="26" spans="1:38" x14ac:dyDescent="0.3">
      <c r="I26" s="21" t="s">
        <v>29</v>
      </c>
      <c r="J26">
        <f>COUNTIF(J$8:J$18,"E")</f>
        <v>0</v>
      </c>
      <c r="K26">
        <f>COUNTIF($J$8:$J$18,"E")</f>
        <v>0</v>
      </c>
      <c r="L26">
        <f>COUNTIF($K$8:$K$18,"E")</f>
        <v>0</v>
      </c>
      <c r="R26">
        <f t="shared" ref="R26:AK26" si="16">COUNTIF(R$8:R$18,"E")</f>
        <v>0</v>
      </c>
      <c r="S26">
        <f t="shared" si="16"/>
        <v>0</v>
      </c>
      <c r="T26">
        <f t="shared" si="16"/>
        <v>0</v>
      </c>
      <c r="U26">
        <f t="shared" si="16"/>
        <v>0</v>
      </c>
      <c r="V26">
        <f t="shared" si="16"/>
        <v>0</v>
      </c>
      <c r="W26">
        <f t="shared" si="16"/>
        <v>0</v>
      </c>
      <c r="X26">
        <f t="shared" si="16"/>
        <v>0</v>
      </c>
      <c r="Y26">
        <f t="shared" si="16"/>
        <v>0</v>
      </c>
      <c r="Z26">
        <f t="shared" si="16"/>
        <v>0</v>
      </c>
      <c r="AA26">
        <f t="shared" si="16"/>
        <v>0</v>
      </c>
      <c r="AB26">
        <f t="shared" si="16"/>
        <v>0</v>
      </c>
      <c r="AC26">
        <f t="shared" si="16"/>
        <v>0</v>
      </c>
      <c r="AD26">
        <f t="shared" si="16"/>
        <v>0</v>
      </c>
      <c r="AE26">
        <f t="shared" si="16"/>
        <v>0</v>
      </c>
      <c r="AF26">
        <f t="shared" si="16"/>
        <v>0</v>
      </c>
      <c r="AG26">
        <f t="shared" si="16"/>
        <v>0</v>
      </c>
      <c r="AH26">
        <f t="shared" si="16"/>
        <v>0</v>
      </c>
      <c r="AI26">
        <f t="shared" si="16"/>
        <v>0</v>
      </c>
      <c r="AJ26">
        <f t="shared" si="16"/>
        <v>0</v>
      </c>
      <c r="AK26">
        <f t="shared" si="16"/>
        <v>0</v>
      </c>
    </row>
    <row r="27" spans="1:38" x14ac:dyDescent="0.3">
      <c r="I27" s="21" t="s">
        <v>21</v>
      </c>
      <c r="J27">
        <f>COUNTIF(J$8:J$18,"F")</f>
        <v>0</v>
      </c>
      <c r="K27">
        <f>COUNTIF($J$8:$J$18,"F")</f>
        <v>0</v>
      </c>
      <c r="L27">
        <f>COUNTIF($K$8:$K$18,"F")</f>
        <v>0</v>
      </c>
      <c r="R27">
        <f t="shared" ref="R27:AK27" si="17">COUNTIF(R$8:R$18,"F")</f>
        <v>0</v>
      </c>
      <c r="S27">
        <f t="shared" si="17"/>
        <v>0</v>
      </c>
      <c r="T27">
        <f t="shared" si="17"/>
        <v>0</v>
      </c>
      <c r="U27">
        <f t="shared" si="17"/>
        <v>0</v>
      </c>
      <c r="V27">
        <f t="shared" si="17"/>
        <v>0</v>
      </c>
      <c r="W27">
        <f t="shared" si="17"/>
        <v>0</v>
      </c>
      <c r="X27">
        <f t="shared" si="17"/>
        <v>0</v>
      </c>
      <c r="Y27">
        <f t="shared" si="17"/>
        <v>0</v>
      </c>
      <c r="Z27">
        <f t="shared" si="17"/>
        <v>0</v>
      </c>
      <c r="AA27">
        <f t="shared" si="17"/>
        <v>0</v>
      </c>
      <c r="AB27">
        <f t="shared" si="17"/>
        <v>0</v>
      </c>
      <c r="AC27">
        <f t="shared" si="17"/>
        <v>0</v>
      </c>
      <c r="AD27">
        <f t="shared" si="17"/>
        <v>0</v>
      </c>
      <c r="AE27">
        <f t="shared" si="17"/>
        <v>0</v>
      </c>
      <c r="AF27">
        <f t="shared" si="17"/>
        <v>0</v>
      </c>
      <c r="AG27">
        <f t="shared" si="17"/>
        <v>0</v>
      </c>
      <c r="AH27">
        <f t="shared" si="17"/>
        <v>0</v>
      </c>
      <c r="AI27">
        <f t="shared" si="17"/>
        <v>0</v>
      </c>
      <c r="AJ27">
        <f t="shared" si="17"/>
        <v>0</v>
      </c>
      <c r="AK27">
        <f t="shared" si="17"/>
        <v>0</v>
      </c>
    </row>
    <row r="28" spans="1:38" x14ac:dyDescent="0.3">
      <c r="I28" s="21" t="s">
        <v>31</v>
      </c>
      <c r="J28">
        <f>COUNTIF(J$8:J$18,"Z")</f>
        <v>0</v>
      </c>
      <c r="K28">
        <f>COUNTIF($J$8:$J$18,"Z")</f>
        <v>0</v>
      </c>
      <c r="L28">
        <f>COUNTIF($K$8:$K$18,"Z")</f>
        <v>0</v>
      </c>
      <c r="R28">
        <f t="shared" ref="R28:AK28" si="18">COUNTIF(R$8:R$18,"Z")</f>
        <v>0</v>
      </c>
      <c r="S28">
        <f t="shared" si="18"/>
        <v>0</v>
      </c>
      <c r="T28">
        <f t="shared" si="18"/>
        <v>4</v>
      </c>
      <c r="U28">
        <f t="shared" si="18"/>
        <v>1</v>
      </c>
      <c r="V28">
        <f t="shared" si="18"/>
        <v>7</v>
      </c>
      <c r="W28">
        <f t="shared" si="18"/>
        <v>6</v>
      </c>
      <c r="X28">
        <f t="shared" si="18"/>
        <v>0</v>
      </c>
      <c r="Y28">
        <f t="shared" si="18"/>
        <v>2</v>
      </c>
      <c r="Z28">
        <f t="shared" si="18"/>
        <v>1</v>
      </c>
      <c r="AA28">
        <f t="shared" si="18"/>
        <v>4</v>
      </c>
      <c r="AB28">
        <f t="shared" si="18"/>
        <v>8</v>
      </c>
      <c r="AC28">
        <f t="shared" si="18"/>
        <v>0</v>
      </c>
      <c r="AD28">
        <f t="shared" si="18"/>
        <v>0</v>
      </c>
      <c r="AE28">
        <f t="shared" si="18"/>
        <v>2</v>
      </c>
      <c r="AF28">
        <f t="shared" si="18"/>
        <v>5</v>
      </c>
      <c r="AG28">
        <f t="shared" si="18"/>
        <v>8</v>
      </c>
      <c r="AH28">
        <f t="shared" si="18"/>
        <v>1</v>
      </c>
      <c r="AI28">
        <f t="shared" si="18"/>
        <v>0</v>
      </c>
      <c r="AJ28">
        <f t="shared" si="18"/>
        <v>0</v>
      </c>
      <c r="AK28">
        <f t="shared" si="18"/>
        <v>7</v>
      </c>
    </row>
  </sheetData>
  <mergeCells count="23">
    <mergeCell ref="P6:P7"/>
    <mergeCell ref="Q6:Q7"/>
    <mergeCell ref="F6:F7"/>
    <mergeCell ref="G6:G7"/>
    <mergeCell ref="M6:M7"/>
    <mergeCell ref="N6:N7"/>
    <mergeCell ref="O6:O7"/>
    <mergeCell ref="A1:AL1"/>
    <mergeCell ref="A2:AL2"/>
    <mergeCell ref="A3:AL3"/>
    <mergeCell ref="A5:C5"/>
    <mergeCell ref="D5:E5"/>
    <mergeCell ref="F5:G5"/>
    <mergeCell ref="H5:H7"/>
    <mergeCell ref="I5:I7"/>
    <mergeCell ref="J5:Q5"/>
    <mergeCell ref="R5:AK5"/>
    <mergeCell ref="AL5:AL7"/>
    <mergeCell ref="A6:A7"/>
    <mergeCell ref="B6:B7"/>
    <mergeCell ref="C6:C7"/>
    <mergeCell ref="D6:D7"/>
    <mergeCell ref="E6:E7"/>
  </mergeCells>
  <phoneticPr fontId="6" type="noConversion"/>
  <conditionalFormatting sqref="J8:J18">
    <cfRule type="expression" dxfId="50" priority="24">
      <formula>UPPER($J8)&lt;&gt;UPPER($J$7)</formula>
    </cfRule>
  </conditionalFormatting>
  <conditionalFormatting sqref="K8:K18">
    <cfRule type="expression" dxfId="49" priority="23">
      <formula>UPPER($K8)&lt;&gt;UPPER($K$7)</formula>
    </cfRule>
  </conditionalFormatting>
  <conditionalFormatting sqref="L8:L18">
    <cfRule type="expression" dxfId="48" priority="21">
      <formula>UPPER($L8)&lt;&gt;UPPER($L$7)</formula>
    </cfRule>
  </conditionalFormatting>
  <conditionalFormatting sqref="R8:R18">
    <cfRule type="expression" dxfId="47" priority="20">
      <formula>UPPER($R8)&lt;&gt;UPPER($R$7)</formula>
    </cfRule>
  </conditionalFormatting>
  <conditionalFormatting sqref="S8:S18">
    <cfRule type="expression" dxfId="46" priority="19">
      <formula>UPPER($S8)&lt;&gt;UPPER($S$7)</formula>
    </cfRule>
  </conditionalFormatting>
  <conditionalFormatting sqref="T8:T18">
    <cfRule type="expression" dxfId="45" priority="18">
      <formula>UPPER($T8)&lt;&gt;UPPER($T$7)</formula>
    </cfRule>
  </conditionalFormatting>
  <conditionalFormatting sqref="U8:U18">
    <cfRule type="expression" dxfId="44" priority="17">
      <formula>UPPER($U8)&lt;&gt;UPPER($U$7)</formula>
    </cfRule>
  </conditionalFormatting>
  <conditionalFormatting sqref="V8:V18">
    <cfRule type="expression" dxfId="43" priority="16">
      <formula>UPPER($V8)&lt;&gt;UPPER($V$7)</formula>
    </cfRule>
  </conditionalFormatting>
  <conditionalFormatting sqref="W8:W18">
    <cfRule type="expression" dxfId="42" priority="15">
      <formula>UPPER($W8)&lt;&gt;UPPER($W$7)</formula>
    </cfRule>
  </conditionalFormatting>
  <conditionalFormatting sqref="X8:X18">
    <cfRule type="expression" dxfId="41" priority="14">
      <formula>UPPER($X8)&lt;&gt;UPPER($X$7)</formula>
    </cfRule>
  </conditionalFormatting>
  <conditionalFormatting sqref="Y8:Y18">
    <cfRule type="expression" dxfId="40" priority="13">
      <formula>UPPER($Y8)&lt;&gt;UPPER($Y$7)</formula>
    </cfRule>
  </conditionalFormatting>
  <conditionalFormatting sqref="Z8:Z18">
    <cfRule type="expression" dxfId="39" priority="12">
      <formula>UPPER($Z8)&lt;&gt;UPPER($Z$7)</formula>
    </cfRule>
  </conditionalFormatting>
  <conditionalFormatting sqref="AA8:AA18">
    <cfRule type="expression" dxfId="38" priority="11">
      <formula>UPPER($AA8)&lt;&gt;UPPER($AA$7)</formula>
    </cfRule>
  </conditionalFormatting>
  <conditionalFormatting sqref="AB8:AB18">
    <cfRule type="expression" dxfId="37" priority="10">
      <formula>TRIM(UPPER($AB8))&lt;&gt;TRIM(UPPER($AB$7))</formula>
    </cfRule>
  </conditionalFormatting>
  <conditionalFormatting sqref="AC8:AC18">
    <cfRule type="expression" dxfId="36" priority="9">
      <formula>TRIM(UPPER($AC8))&lt;&gt;TRIM(UPPER($AC$7))</formula>
    </cfRule>
  </conditionalFormatting>
  <conditionalFormatting sqref="AD8:AD18">
    <cfRule type="expression" dxfId="35" priority="8">
      <formula>TRIM(UPPER($AD8))&lt;&gt;TRIM(UPPER($AD$7))</formula>
    </cfRule>
  </conditionalFormatting>
  <conditionalFormatting sqref="AE8:AE18">
    <cfRule type="expression" dxfId="34" priority="7">
      <formula>TRIM(UPPER($AE8))&lt;&gt;TRIM(UPPER($AE$7))</formula>
    </cfRule>
  </conditionalFormatting>
  <conditionalFormatting sqref="AF8:AF18">
    <cfRule type="expression" dxfId="33" priority="6">
      <formula>TRIM(UPPER($AF8))&lt;&gt;TRIM(UPPER($AF$7))</formula>
    </cfRule>
  </conditionalFormatting>
  <conditionalFormatting sqref="AG8:AG18">
    <cfRule type="expression" dxfId="32" priority="5">
      <formula>TRIM(UPPER($AG8))&lt;&gt;TRIM(UPPER($AG$7))</formula>
    </cfRule>
  </conditionalFormatting>
  <conditionalFormatting sqref="AH8:AH18">
    <cfRule type="expression" dxfId="31" priority="4">
      <formula>TRIM(UPPER($AH8))&lt;&gt;TRIM(UPPER($AH$7))</formula>
    </cfRule>
  </conditionalFormatting>
  <conditionalFormatting sqref="AI8:AI18">
    <cfRule type="expression" dxfId="30" priority="3">
      <formula>TRIM(UPPER($AI8))&lt;&gt;TRIM(UPPER($AI$7))</formula>
    </cfRule>
  </conditionalFormatting>
  <conditionalFormatting sqref="AJ8:AJ18">
    <cfRule type="expression" dxfId="29" priority="2">
      <formula>TRIM(UPPER($AJ8))&lt;&gt;TRIM(UPPER($AJ$7))</formula>
    </cfRule>
  </conditionalFormatting>
  <conditionalFormatting sqref="AK8:AK18">
    <cfRule type="expression" dxfId="28" priority="1">
      <formula>TRIM(UPPER($AK8))&lt;&gt;TRIM(UPPER($AK$7))</formula>
    </cfRule>
  </conditionalFormatting>
  <pageMargins left="0.25" right="0.25" top="0.75" bottom="0.75" header="0.30000001192092896" footer="0.30000001192092896"/>
  <pageSetup paperSize="9" scale="33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L22"/>
  <sheetViews>
    <sheetView zoomScale="80" zoomScaleNormal="80" zoomScaleSheetLayoutView="90" workbookViewId="0">
      <selection activeCell="AH6" sqref="AH1:AI1048576"/>
    </sheetView>
  </sheetViews>
  <sheetFormatPr defaultColWidth="8.75" defaultRowHeight="16.5" x14ac:dyDescent="0.3"/>
  <cols>
    <col min="1" max="1" width="6" customWidth="1"/>
    <col min="2" max="2" width="19.25" bestFit="1" customWidth="1"/>
    <col min="3" max="3" width="18.875" bestFit="1" customWidth="1"/>
    <col min="4" max="7" width="8.25" customWidth="1"/>
    <col min="8" max="8" width="9.125" bestFit="1" customWidth="1"/>
    <col min="9" max="9" width="8.75" customWidth="1"/>
    <col min="10" max="10" width="4.625" bestFit="1" customWidth="1"/>
    <col min="11" max="11" width="4.625" customWidth="1"/>
    <col min="12" max="12" width="4.625" bestFit="1" customWidth="1"/>
    <col min="13" max="14" width="5.625" customWidth="1"/>
    <col min="15" max="15" width="7.625" bestFit="1" customWidth="1"/>
    <col min="16" max="16" width="7.25" bestFit="1" customWidth="1"/>
    <col min="17" max="17" width="5.625" customWidth="1"/>
    <col min="18" max="21" width="3.625" customWidth="1"/>
    <col min="22" max="22" width="4.125" bestFit="1" customWidth="1"/>
    <col min="23" max="26" width="3.625" customWidth="1"/>
    <col min="27" max="27" width="4.25" bestFit="1" customWidth="1"/>
    <col min="28" max="31" width="3.625" customWidth="1"/>
    <col min="32" max="32" width="4.125" bestFit="1" customWidth="1"/>
    <col min="33" max="33" width="7.25" bestFit="1" customWidth="1"/>
  </cols>
  <sheetData>
    <row r="1" spans="1:38" ht="31.5" x14ac:dyDescent="0.3">
      <c r="A1" s="71" t="s">
        <v>88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</row>
    <row r="2" spans="1:38" ht="31.5" x14ac:dyDescent="0.3">
      <c r="A2" s="71" t="s">
        <v>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</row>
    <row r="3" spans="1:38" ht="31.5" x14ac:dyDescent="0.3">
      <c r="A3" s="70" t="s">
        <v>61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46"/>
      <c r="AI3" s="46"/>
      <c r="AJ3" s="46"/>
      <c r="AK3" s="46"/>
      <c r="AL3" s="46"/>
    </row>
    <row r="4" spans="1:38" ht="31.5" x14ac:dyDescent="0.3">
      <c r="A4" s="70" t="s">
        <v>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46"/>
      <c r="AI4" s="46"/>
      <c r="AJ4" s="46"/>
      <c r="AK4" s="46"/>
      <c r="AL4" s="46"/>
    </row>
    <row r="5" spans="1:38" ht="16.149999999999999" customHeight="1" x14ac:dyDescent="0.3">
      <c r="A5" s="101" t="s">
        <v>71</v>
      </c>
      <c r="B5" s="102"/>
      <c r="C5" s="103"/>
      <c r="D5" s="104" t="s">
        <v>85</v>
      </c>
      <c r="E5" s="105"/>
      <c r="F5" s="106" t="s">
        <v>69</v>
      </c>
      <c r="G5" s="107"/>
      <c r="H5" s="108" t="s">
        <v>12</v>
      </c>
      <c r="I5" s="111" t="s">
        <v>78</v>
      </c>
      <c r="J5" s="114" t="s">
        <v>83</v>
      </c>
      <c r="K5" s="102"/>
      <c r="L5" s="102"/>
      <c r="M5" s="102"/>
      <c r="N5" s="102"/>
      <c r="O5" s="102"/>
      <c r="P5" s="102"/>
      <c r="Q5" s="115"/>
      <c r="R5" s="101" t="s">
        <v>86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16" t="s">
        <v>64</v>
      </c>
    </row>
    <row r="6" spans="1:38" ht="16.149999999999999" customHeight="1" x14ac:dyDescent="0.3">
      <c r="A6" s="119" t="s">
        <v>6</v>
      </c>
      <c r="B6" s="121" t="s">
        <v>4</v>
      </c>
      <c r="C6" s="123" t="s">
        <v>77</v>
      </c>
      <c r="D6" s="125" t="s">
        <v>73</v>
      </c>
      <c r="E6" s="138" t="s">
        <v>72</v>
      </c>
      <c r="F6" s="129" t="s">
        <v>3</v>
      </c>
      <c r="G6" s="130" t="s">
        <v>79</v>
      </c>
      <c r="H6" s="109"/>
      <c r="I6" s="112"/>
      <c r="J6" s="4">
        <v>1.1000000000000001</v>
      </c>
      <c r="K6" s="3">
        <v>1.2</v>
      </c>
      <c r="L6" s="3">
        <v>1.3</v>
      </c>
      <c r="M6" s="99" t="s">
        <v>73</v>
      </c>
      <c r="N6" s="132" t="s">
        <v>11</v>
      </c>
      <c r="O6" s="132" t="s">
        <v>84</v>
      </c>
      <c r="P6" s="134" t="s">
        <v>87</v>
      </c>
      <c r="Q6" s="136" t="s">
        <v>78</v>
      </c>
      <c r="R6" s="4">
        <v>1</v>
      </c>
      <c r="S6" s="3">
        <v>2</v>
      </c>
      <c r="T6" s="3">
        <v>3</v>
      </c>
      <c r="U6" s="3">
        <v>4</v>
      </c>
      <c r="V6" s="3">
        <v>5</v>
      </c>
      <c r="W6" s="3">
        <v>6</v>
      </c>
      <c r="X6" s="3">
        <v>7</v>
      </c>
      <c r="Y6" s="3">
        <v>8</v>
      </c>
      <c r="Z6" s="3">
        <v>9</v>
      </c>
      <c r="AA6" s="3">
        <v>10</v>
      </c>
      <c r="AB6" s="3">
        <v>11</v>
      </c>
      <c r="AC6" s="3">
        <v>12</v>
      </c>
      <c r="AD6" s="3">
        <v>13</v>
      </c>
      <c r="AE6" s="3">
        <v>14</v>
      </c>
      <c r="AF6" s="3">
        <v>15</v>
      </c>
      <c r="AG6" s="117"/>
    </row>
    <row r="7" spans="1:38" ht="16.149999999999999" customHeight="1" x14ac:dyDescent="0.3">
      <c r="A7" s="120"/>
      <c r="B7" s="122"/>
      <c r="C7" s="124"/>
      <c r="D7" s="126"/>
      <c r="E7" s="139"/>
      <c r="F7" s="110"/>
      <c r="G7" s="131"/>
      <c r="H7" s="110"/>
      <c r="I7" s="113"/>
      <c r="J7" s="35" t="s">
        <v>27</v>
      </c>
      <c r="K7" s="36" t="s">
        <v>23</v>
      </c>
      <c r="L7" s="36" t="s">
        <v>29</v>
      </c>
      <c r="M7" s="100"/>
      <c r="N7" s="133"/>
      <c r="O7" s="133"/>
      <c r="P7" s="135"/>
      <c r="Q7" s="137"/>
      <c r="R7" s="36" t="s">
        <v>23</v>
      </c>
      <c r="S7" s="36" t="s">
        <v>27</v>
      </c>
      <c r="T7" s="36" t="s">
        <v>23</v>
      </c>
      <c r="U7" s="36" t="s">
        <v>31</v>
      </c>
      <c r="V7" s="36" t="s">
        <v>22</v>
      </c>
      <c r="W7" s="36" t="s">
        <v>22</v>
      </c>
      <c r="X7" s="36" t="s">
        <v>27</v>
      </c>
      <c r="Y7" s="36" t="s">
        <v>22</v>
      </c>
      <c r="Z7" s="36" t="s">
        <v>22</v>
      </c>
      <c r="AA7" s="36" t="s">
        <v>27</v>
      </c>
      <c r="AB7" s="36" t="s">
        <v>22</v>
      </c>
      <c r="AC7" s="36" t="s">
        <v>22</v>
      </c>
      <c r="AD7" s="36" t="s">
        <v>31</v>
      </c>
      <c r="AE7" s="36" t="s">
        <v>27</v>
      </c>
      <c r="AF7" s="36" t="s">
        <v>31</v>
      </c>
      <c r="AG7" s="118"/>
    </row>
    <row r="8" spans="1:38" ht="16.149999999999999" customHeight="1" x14ac:dyDescent="0.3">
      <c r="A8" s="8" t="s">
        <v>38</v>
      </c>
      <c r="B8" s="19" t="s">
        <v>17</v>
      </c>
      <c r="C8" s="20" t="s">
        <v>25</v>
      </c>
      <c r="D8" s="51">
        <f>SUMPRODUCT(--($R$7:$AF$7=R8:AF8))</f>
        <v>9</v>
      </c>
      <c r="E8" s="59">
        <f>SUM(P8)</f>
        <v>78</v>
      </c>
      <c r="F8" s="38">
        <f>D8</f>
        <v>9</v>
      </c>
      <c r="G8" s="40">
        <v>0</v>
      </c>
      <c r="H8" s="52">
        <f>AG8</f>
        <v>5.122685185185185E-2</v>
      </c>
      <c r="I8" s="31">
        <f>RANK(D8,$D$8:$D$12)+COUNTIFS($D$8:$D$12,D8,$E$8:$E$12,"&lt;"&amp;E8)</f>
        <v>1</v>
      </c>
      <c r="J8" s="8" t="s">
        <v>27</v>
      </c>
      <c r="K8" s="19" t="s">
        <v>22</v>
      </c>
      <c r="L8" s="19" t="s">
        <v>29</v>
      </c>
      <c r="M8" s="34">
        <f>SUMPRODUCT(--($J$7:$L$7=J8:L8))</f>
        <v>2</v>
      </c>
      <c r="N8" s="19">
        <v>18</v>
      </c>
      <c r="O8" s="27">
        <f>SUM(3-M8)*60</f>
        <v>60</v>
      </c>
      <c r="P8" s="27">
        <f t="shared" ref="P8:P12" si="0">SUM(N8:O8)</f>
        <v>78</v>
      </c>
      <c r="Q8" s="33">
        <f>RANK(P8,$P$8:$P$12,1)</f>
        <v>1</v>
      </c>
      <c r="R8" s="7" t="s">
        <v>23</v>
      </c>
      <c r="S8" s="19" t="s">
        <v>27</v>
      </c>
      <c r="T8" s="19" t="s">
        <v>31</v>
      </c>
      <c r="U8" s="19" t="s">
        <v>22</v>
      </c>
      <c r="V8" s="19" t="s">
        <v>22</v>
      </c>
      <c r="W8" s="19" t="s">
        <v>22</v>
      </c>
      <c r="X8" s="19" t="s">
        <v>27</v>
      </c>
      <c r="Y8" s="19" t="s">
        <v>22</v>
      </c>
      <c r="Z8" s="19" t="s">
        <v>22</v>
      </c>
      <c r="AA8" s="19" t="s">
        <v>22</v>
      </c>
      <c r="AB8" s="19" t="s">
        <v>22</v>
      </c>
      <c r="AC8" s="19" t="s">
        <v>23</v>
      </c>
      <c r="AD8" s="19" t="s">
        <v>23</v>
      </c>
      <c r="AE8" s="19" t="s">
        <v>27</v>
      </c>
      <c r="AF8" s="19" t="s">
        <v>20</v>
      </c>
      <c r="AG8" s="48">
        <v>5.122685185185185E-2</v>
      </c>
    </row>
    <row r="9" spans="1:38" x14ac:dyDescent="0.3">
      <c r="A9" s="8" t="s">
        <v>39</v>
      </c>
      <c r="B9" s="19" t="s">
        <v>26</v>
      </c>
      <c r="C9" s="20" t="s">
        <v>70</v>
      </c>
      <c r="D9" s="10">
        <f>SUMPRODUCT(--($R$7:$AF$7=R9:AF9))</f>
        <v>8</v>
      </c>
      <c r="E9" s="39">
        <f t="shared" ref="E9:E12" si="1">SUM(P9)</f>
        <v>134</v>
      </c>
      <c r="F9" s="17">
        <f t="shared" ref="F9:F12" si="2">D9</f>
        <v>8</v>
      </c>
      <c r="G9" s="18">
        <v>0</v>
      </c>
      <c r="H9" s="52">
        <f>AG9</f>
        <v>4.9756944444444444E-2</v>
      </c>
      <c r="I9" s="12">
        <f>RANK(D9,$D$8:$D$12)+COUNTIFS($D$8:$D$12,D9,$E$8:$E$12,"&lt;"&amp;E9)</f>
        <v>3</v>
      </c>
      <c r="J9" s="8" t="s">
        <v>20</v>
      </c>
      <c r="K9" s="19" t="s">
        <v>23</v>
      </c>
      <c r="L9" s="19" t="s">
        <v>29</v>
      </c>
      <c r="M9" s="19">
        <f>SUMPRODUCT(--($J$7:$L$7=J9:L9))</f>
        <v>2</v>
      </c>
      <c r="N9" s="19">
        <v>74</v>
      </c>
      <c r="O9" s="27">
        <f t="shared" ref="O9:O12" si="3">SUM(3-M9)*60</f>
        <v>60</v>
      </c>
      <c r="P9" s="19">
        <f t="shared" si="0"/>
        <v>134</v>
      </c>
      <c r="Q9" s="20">
        <f>RANK(P9,$P$8:$P$12,1)</f>
        <v>4</v>
      </c>
      <c r="R9" s="7" t="s">
        <v>23</v>
      </c>
      <c r="S9" s="19" t="s">
        <v>27</v>
      </c>
      <c r="T9" s="19" t="s">
        <v>23</v>
      </c>
      <c r="U9" s="19" t="s">
        <v>22</v>
      </c>
      <c r="V9" s="19" t="s">
        <v>22</v>
      </c>
      <c r="W9" s="19" t="s">
        <v>22</v>
      </c>
      <c r="X9" s="19" t="s">
        <v>22</v>
      </c>
      <c r="Y9" s="19" t="s">
        <v>27</v>
      </c>
      <c r="Z9" s="19" t="s">
        <v>22</v>
      </c>
      <c r="AA9" s="19" t="s">
        <v>27</v>
      </c>
      <c r="AB9" s="19" t="s">
        <v>23</v>
      </c>
      <c r="AC9" s="19" t="s">
        <v>23</v>
      </c>
      <c r="AD9" s="19" t="s">
        <v>23</v>
      </c>
      <c r="AE9" s="19" t="s">
        <v>27</v>
      </c>
      <c r="AF9" s="19" t="s">
        <v>20</v>
      </c>
      <c r="AG9" s="48">
        <v>4.9756944444444444E-2</v>
      </c>
    </row>
    <row r="10" spans="1:38" x14ac:dyDescent="0.3">
      <c r="A10" s="8" t="s">
        <v>47</v>
      </c>
      <c r="B10" s="19" t="s">
        <v>44</v>
      </c>
      <c r="C10" s="20" t="s">
        <v>70</v>
      </c>
      <c r="D10" s="10">
        <f>SUMPRODUCT(--($R$7:$AF$7=R10:AF10))</f>
        <v>8</v>
      </c>
      <c r="E10" s="60">
        <f t="shared" si="1"/>
        <v>142</v>
      </c>
      <c r="F10" s="1">
        <f t="shared" si="2"/>
        <v>8</v>
      </c>
      <c r="G10" s="18">
        <v>0</v>
      </c>
      <c r="H10" s="52">
        <f>AG10</f>
        <v>4.809027777777778E-2</v>
      </c>
      <c r="I10" s="12">
        <f>RANK(D10,$D$8:$D$12)+COUNTIFS($D$8:$D$12,D10,$E$8:$E$12,"&lt;"&amp;E10)</f>
        <v>4</v>
      </c>
      <c r="J10" s="8" t="s">
        <v>27</v>
      </c>
      <c r="K10" s="19" t="s">
        <v>22</v>
      </c>
      <c r="L10" s="19" t="s">
        <v>20</v>
      </c>
      <c r="M10" s="19">
        <f>SUMPRODUCT(--($J$7:$L$7=J10:L10))</f>
        <v>1</v>
      </c>
      <c r="N10" s="19">
        <v>22</v>
      </c>
      <c r="O10" s="27">
        <f t="shared" si="3"/>
        <v>120</v>
      </c>
      <c r="P10" s="19">
        <f t="shared" si="0"/>
        <v>142</v>
      </c>
      <c r="Q10" s="20">
        <f>RANK(P10,$P$8:$P$12,1)</f>
        <v>5</v>
      </c>
      <c r="R10" s="7" t="s">
        <v>23</v>
      </c>
      <c r="S10" s="19" t="s">
        <v>27</v>
      </c>
      <c r="T10" s="19" t="s">
        <v>23</v>
      </c>
      <c r="U10" s="19" t="s">
        <v>22</v>
      </c>
      <c r="V10" s="19" t="s">
        <v>22</v>
      </c>
      <c r="W10" s="19" t="s">
        <v>22</v>
      </c>
      <c r="X10" s="19" t="s">
        <v>22</v>
      </c>
      <c r="Y10" s="19" t="s">
        <v>27</v>
      </c>
      <c r="Z10" s="19" t="s">
        <v>22</v>
      </c>
      <c r="AA10" s="19" t="s">
        <v>27</v>
      </c>
      <c r="AB10" s="19" t="s">
        <v>23</v>
      </c>
      <c r="AC10" s="19" t="s">
        <v>23</v>
      </c>
      <c r="AD10" s="19" t="s">
        <v>23</v>
      </c>
      <c r="AE10" s="19" t="s">
        <v>27</v>
      </c>
      <c r="AF10" s="19" t="s">
        <v>20</v>
      </c>
      <c r="AG10" s="48">
        <v>4.809027777777778E-2</v>
      </c>
    </row>
    <row r="11" spans="1:38" x14ac:dyDescent="0.3">
      <c r="A11" s="8" t="s">
        <v>41</v>
      </c>
      <c r="B11" s="19" t="s">
        <v>46</v>
      </c>
      <c r="C11" s="20" t="s">
        <v>70</v>
      </c>
      <c r="D11" s="10">
        <f>SUMPRODUCT(--($R$7:$AF$7=R11:AF11))</f>
        <v>7</v>
      </c>
      <c r="E11" s="39">
        <f t="shared" si="1"/>
        <v>94</v>
      </c>
      <c r="F11" s="1">
        <f t="shared" si="2"/>
        <v>7</v>
      </c>
      <c r="G11" s="18">
        <v>0</v>
      </c>
      <c r="H11" s="52">
        <f>AG11</f>
        <v>6.0486111111111109E-2</v>
      </c>
      <c r="I11" s="12">
        <f>RANK(D11,$D$8:$D$12)+COUNTIFS($D$8:$D$12,D11,$E$8:$E$12,"&lt;"&amp;E11)</f>
        <v>5</v>
      </c>
      <c r="J11" s="8" t="s">
        <v>27</v>
      </c>
      <c r="K11" s="19" t="s">
        <v>22</v>
      </c>
      <c r="L11" s="19" t="s">
        <v>29</v>
      </c>
      <c r="M11" s="19">
        <f>SUMPRODUCT(--($J$7:$L$7=J11:L11))</f>
        <v>2</v>
      </c>
      <c r="N11" s="19">
        <v>34</v>
      </c>
      <c r="O11" s="27">
        <f t="shared" si="3"/>
        <v>60</v>
      </c>
      <c r="P11" s="19">
        <f t="shared" si="0"/>
        <v>94</v>
      </c>
      <c r="Q11" s="20">
        <f>RANK(P11,$P$8:$P$12,1)</f>
        <v>3</v>
      </c>
      <c r="R11" s="7" t="s">
        <v>23</v>
      </c>
      <c r="S11" s="19" t="s">
        <v>27</v>
      </c>
      <c r="T11" s="19" t="s">
        <v>31</v>
      </c>
      <c r="U11" s="19" t="s">
        <v>22</v>
      </c>
      <c r="V11" s="19" t="s">
        <v>22</v>
      </c>
      <c r="W11" s="19" t="s">
        <v>22</v>
      </c>
      <c r="X11" s="19" t="s">
        <v>31</v>
      </c>
      <c r="Y11" s="19" t="s">
        <v>27</v>
      </c>
      <c r="Z11" s="19" t="s">
        <v>22</v>
      </c>
      <c r="AA11" s="19" t="s">
        <v>22</v>
      </c>
      <c r="AB11" s="19" t="s">
        <v>23</v>
      </c>
      <c r="AC11" s="19" t="s">
        <v>31</v>
      </c>
      <c r="AD11" s="19" t="s">
        <v>23</v>
      </c>
      <c r="AE11" s="19" t="s">
        <v>27</v>
      </c>
      <c r="AF11" s="19" t="s">
        <v>31</v>
      </c>
      <c r="AG11" s="48">
        <v>6.0486111111111109E-2</v>
      </c>
    </row>
    <row r="12" spans="1:38" x14ac:dyDescent="0.3">
      <c r="A12" s="13" t="s">
        <v>35</v>
      </c>
      <c r="B12" s="14" t="s">
        <v>48</v>
      </c>
      <c r="C12" s="16" t="s">
        <v>43</v>
      </c>
      <c r="D12" s="42">
        <f>SUMPRODUCT(--($R$7:$AF$7=R12:AF12))</f>
        <v>9</v>
      </c>
      <c r="E12" s="55">
        <f t="shared" si="1"/>
        <v>78</v>
      </c>
      <c r="F12" s="56">
        <f t="shared" si="2"/>
        <v>9</v>
      </c>
      <c r="G12" s="57">
        <v>0</v>
      </c>
      <c r="H12" s="45">
        <f>AG12</f>
        <v>6.4930555555555561E-2</v>
      </c>
      <c r="I12" s="58">
        <f>RANK(D12,$D$8:$D$12)+COUNTIFS($D$8:$D$12,D12,$E$8:$E$12,"&lt;"&amp;E12)</f>
        <v>1</v>
      </c>
      <c r="J12" s="13" t="s">
        <v>27</v>
      </c>
      <c r="K12" s="14" t="s">
        <v>22</v>
      </c>
      <c r="L12" s="14" t="s">
        <v>29</v>
      </c>
      <c r="M12" s="14">
        <f>SUMPRODUCT(--($J$7:$L$7=J12:L12))</f>
        <v>2</v>
      </c>
      <c r="N12" s="14">
        <v>18</v>
      </c>
      <c r="O12" s="22">
        <f t="shared" si="3"/>
        <v>60</v>
      </c>
      <c r="P12" s="14">
        <f t="shared" si="0"/>
        <v>78</v>
      </c>
      <c r="Q12" s="16">
        <f>RANK(P12,$P$8:$P$12,1)</f>
        <v>1</v>
      </c>
      <c r="R12" s="6" t="s">
        <v>23</v>
      </c>
      <c r="S12" s="14" t="s">
        <v>23</v>
      </c>
      <c r="T12" s="14" t="s">
        <v>31</v>
      </c>
      <c r="U12" s="14" t="s">
        <v>31</v>
      </c>
      <c r="V12" s="14" t="s">
        <v>22</v>
      </c>
      <c r="W12" s="14" t="s">
        <v>22</v>
      </c>
      <c r="X12" s="14" t="s">
        <v>27</v>
      </c>
      <c r="Y12" s="14" t="s">
        <v>22</v>
      </c>
      <c r="Z12" s="14" t="s">
        <v>22</v>
      </c>
      <c r="AA12" s="14" t="s">
        <v>22</v>
      </c>
      <c r="AB12" s="14" t="s">
        <v>23</v>
      </c>
      <c r="AC12" s="14" t="s">
        <v>31</v>
      </c>
      <c r="AD12" s="14" t="s">
        <v>23</v>
      </c>
      <c r="AE12" s="14" t="s">
        <v>27</v>
      </c>
      <c r="AF12" s="14" t="s">
        <v>31</v>
      </c>
      <c r="AG12" s="50">
        <v>6.4930555555555561E-2</v>
      </c>
    </row>
    <row r="13" spans="1:38" x14ac:dyDescent="0.3">
      <c r="A13" s="23"/>
      <c r="B13" s="23"/>
      <c r="C13" s="23"/>
      <c r="D13" s="23"/>
      <c r="E13" s="21"/>
      <c r="F13" s="21"/>
      <c r="G13" s="21"/>
      <c r="H13" s="24"/>
      <c r="I13" s="25" t="s">
        <v>81</v>
      </c>
      <c r="J13">
        <f>COUNTIF(J8:J12,$J$7)</f>
        <v>4</v>
      </c>
      <c r="K13">
        <f>COUNTIF(K8:K12,$K$7)</f>
        <v>1</v>
      </c>
      <c r="L13">
        <f>COUNTIF(L8:L12,$L$7)</f>
        <v>4</v>
      </c>
      <c r="R13">
        <f>COUNTIF(R8:R12,$R$7)</f>
        <v>5</v>
      </c>
      <c r="S13">
        <f>COUNTIF(S8:S12,$S$7)</f>
        <v>4</v>
      </c>
      <c r="T13">
        <f>COUNTIF(T8:T12,$T$7)</f>
        <v>2</v>
      </c>
      <c r="U13">
        <f>COUNTIF(U8:U12,$U$7)</f>
        <v>1</v>
      </c>
      <c r="V13">
        <f>COUNTIF(V8:V12,$V$7)</f>
        <v>5</v>
      </c>
      <c r="W13">
        <f>COUNTIF(W8:W12,$W$7)</f>
        <v>5</v>
      </c>
      <c r="X13">
        <f>COUNTIF(X8:X12,$X$7)</f>
        <v>2</v>
      </c>
      <c r="Y13">
        <f>COUNTIF(Y8:Y12,$Y$7)</f>
        <v>2</v>
      </c>
      <c r="Z13">
        <f>COUNTIF(Z8:Z12,$Z$7)</f>
        <v>5</v>
      </c>
      <c r="AA13">
        <f>COUNTIF(AA8:AA12,$AA$7)</f>
        <v>2</v>
      </c>
      <c r="AB13">
        <f>COUNTIF(AB8:AB12,$AB$7)</f>
        <v>1</v>
      </c>
      <c r="AC13">
        <f>COUNTIF(AC8:AC12,$AC$7)</f>
        <v>0</v>
      </c>
      <c r="AD13">
        <f>COUNTIF(AD8:AD12,$AD$7)</f>
        <v>0</v>
      </c>
      <c r="AE13">
        <f>COUNTIF(AE8:AE12,$AE$7)</f>
        <v>5</v>
      </c>
      <c r="AF13">
        <f>COUNTIF(AF8:AF12,$AF$7)</f>
        <v>2</v>
      </c>
    </row>
    <row r="14" spans="1:38" x14ac:dyDescent="0.3">
      <c r="A14" s="23"/>
      <c r="B14" s="23"/>
      <c r="C14" s="23"/>
      <c r="D14" s="23"/>
      <c r="E14" s="21"/>
      <c r="F14" s="21"/>
      <c r="G14" s="21"/>
      <c r="H14" s="24"/>
      <c r="I14" s="25" t="s">
        <v>82</v>
      </c>
      <c r="J14">
        <v>5</v>
      </c>
      <c r="K14">
        <v>5</v>
      </c>
      <c r="L14">
        <v>5</v>
      </c>
      <c r="N14" s="23"/>
      <c r="O14" s="23"/>
      <c r="P14" s="23"/>
      <c r="Q14" s="23"/>
      <c r="R14">
        <v>5</v>
      </c>
      <c r="S14">
        <v>5</v>
      </c>
      <c r="T14">
        <v>5</v>
      </c>
      <c r="U14">
        <v>5</v>
      </c>
      <c r="V14">
        <v>5</v>
      </c>
      <c r="W14">
        <v>5</v>
      </c>
      <c r="X14">
        <v>5</v>
      </c>
      <c r="Y14">
        <v>5</v>
      </c>
      <c r="Z14">
        <v>5</v>
      </c>
      <c r="AA14">
        <v>5</v>
      </c>
      <c r="AB14">
        <v>5</v>
      </c>
      <c r="AC14">
        <v>5</v>
      </c>
      <c r="AD14">
        <v>5</v>
      </c>
      <c r="AE14">
        <v>5</v>
      </c>
      <c r="AF14">
        <v>5</v>
      </c>
    </row>
    <row r="15" spans="1:38" x14ac:dyDescent="0.3">
      <c r="A15" s="23"/>
      <c r="B15" s="23"/>
      <c r="C15" s="23"/>
      <c r="D15" s="23"/>
      <c r="E15" s="21"/>
      <c r="F15" s="21"/>
      <c r="G15" s="21"/>
      <c r="H15" s="24"/>
      <c r="I15" s="25" t="s">
        <v>60</v>
      </c>
      <c r="J15" s="26">
        <f>J13/J14*100</f>
        <v>80</v>
      </c>
      <c r="K15" s="26">
        <f t="shared" ref="K15:L15" si="4">K13/K14*100</f>
        <v>20</v>
      </c>
      <c r="L15" s="26">
        <f t="shared" si="4"/>
        <v>80</v>
      </c>
      <c r="M15" s="26"/>
      <c r="N15" s="26"/>
      <c r="O15" s="26"/>
      <c r="P15" s="26"/>
      <c r="Q15" s="26"/>
      <c r="R15" s="26">
        <f t="shared" ref="R15:AF15" si="5">R13/R14*100</f>
        <v>100</v>
      </c>
      <c r="S15" s="26">
        <f t="shared" si="5"/>
        <v>80</v>
      </c>
      <c r="T15" s="26">
        <f t="shared" si="5"/>
        <v>40</v>
      </c>
      <c r="U15" s="26">
        <f t="shared" si="5"/>
        <v>20</v>
      </c>
      <c r="V15" s="26">
        <f t="shared" si="5"/>
        <v>100</v>
      </c>
      <c r="W15" s="26">
        <f t="shared" si="5"/>
        <v>100</v>
      </c>
      <c r="X15" s="26">
        <f t="shared" si="5"/>
        <v>40</v>
      </c>
      <c r="Y15" s="26">
        <f t="shared" si="5"/>
        <v>40</v>
      </c>
      <c r="Z15" s="26">
        <f t="shared" si="5"/>
        <v>100</v>
      </c>
      <c r="AA15" s="26">
        <f t="shared" si="5"/>
        <v>40</v>
      </c>
      <c r="AB15" s="26">
        <f t="shared" si="5"/>
        <v>20</v>
      </c>
      <c r="AC15" s="26">
        <f t="shared" si="5"/>
        <v>0</v>
      </c>
      <c r="AD15" s="26">
        <f t="shared" si="5"/>
        <v>0</v>
      </c>
      <c r="AE15" s="26">
        <f t="shared" si="5"/>
        <v>100</v>
      </c>
      <c r="AF15" s="26">
        <f t="shared" si="5"/>
        <v>40</v>
      </c>
      <c r="AG15" s="26"/>
    </row>
    <row r="16" spans="1:38" x14ac:dyDescent="0.3">
      <c r="I16" s="21" t="s">
        <v>23</v>
      </c>
      <c r="J16">
        <f>COUNTIF(J$8:J$12,"A")</f>
        <v>0</v>
      </c>
      <c r="K16">
        <f>COUNTIF($J$8:$J$12,"A")</f>
        <v>0</v>
      </c>
      <c r="L16">
        <f>COUNTIF($K$8:$K$12,"A")</f>
        <v>1</v>
      </c>
      <c r="R16">
        <f t="shared" ref="R16:AF16" si="6">COUNTIF(R$8:R$12,"A")</f>
        <v>5</v>
      </c>
      <c r="S16">
        <f t="shared" si="6"/>
        <v>1</v>
      </c>
      <c r="T16">
        <f t="shared" si="6"/>
        <v>2</v>
      </c>
      <c r="U16">
        <f t="shared" si="6"/>
        <v>0</v>
      </c>
      <c r="V16">
        <f t="shared" si="6"/>
        <v>0</v>
      </c>
      <c r="W16">
        <f t="shared" si="6"/>
        <v>0</v>
      </c>
      <c r="X16">
        <f t="shared" si="6"/>
        <v>0</v>
      </c>
      <c r="Y16">
        <f t="shared" si="6"/>
        <v>0</v>
      </c>
      <c r="Z16">
        <f t="shared" si="6"/>
        <v>0</v>
      </c>
      <c r="AA16">
        <f t="shared" si="6"/>
        <v>0</v>
      </c>
      <c r="AB16">
        <f t="shared" si="6"/>
        <v>4</v>
      </c>
      <c r="AC16">
        <f t="shared" si="6"/>
        <v>3</v>
      </c>
      <c r="AD16">
        <f t="shared" si="6"/>
        <v>5</v>
      </c>
      <c r="AE16">
        <f t="shared" si="6"/>
        <v>0</v>
      </c>
      <c r="AF16">
        <f t="shared" si="6"/>
        <v>0</v>
      </c>
    </row>
    <row r="17" spans="9:32" x14ac:dyDescent="0.3">
      <c r="I17" s="21" t="s">
        <v>22</v>
      </c>
      <c r="J17">
        <f>COUNTIF(J$8:J$12,"B")</f>
        <v>0</v>
      </c>
      <c r="K17">
        <f>COUNTIF($J$8:$J$12,"B")</f>
        <v>0</v>
      </c>
      <c r="L17">
        <f>COUNTIF($K$8:$K$12,"B")</f>
        <v>4</v>
      </c>
      <c r="R17">
        <f t="shared" ref="R17:AF17" si="7">COUNTIF(R$8:R$12,"B")</f>
        <v>0</v>
      </c>
      <c r="S17">
        <f t="shared" si="7"/>
        <v>0</v>
      </c>
      <c r="T17">
        <f t="shared" si="7"/>
        <v>0</v>
      </c>
      <c r="U17">
        <f t="shared" si="7"/>
        <v>4</v>
      </c>
      <c r="V17">
        <f t="shared" si="7"/>
        <v>5</v>
      </c>
      <c r="W17">
        <f t="shared" si="7"/>
        <v>5</v>
      </c>
      <c r="X17">
        <f t="shared" si="7"/>
        <v>2</v>
      </c>
      <c r="Y17">
        <f t="shared" si="7"/>
        <v>2</v>
      </c>
      <c r="Z17">
        <f t="shared" si="7"/>
        <v>5</v>
      </c>
      <c r="AA17">
        <f t="shared" si="7"/>
        <v>3</v>
      </c>
      <c r="AB17">
        <f t="shared" si="7"/>
        <v>1</v>
      </c>
      <c r="AC17">
        <f t="shared" si="7"/>
        <v>0</v>
      </c>
      <c r="AD17">
        <f t="shared" si="7"/>
        <v>0</v>
      </c>
      <c r="AE17">
        <f t="shared" si="7"/>
        <v>0</v>
      </c>
      <c r="AF17">
        <f t="shared" si="7"/>
        <v>0</v>
      </c>
    </row>
    <row r="18" spans="9:32" x14ac:dyDescent="0.3">
      <c r="I18" s="21" t="s">
        <v>27</v>
      </c>
      <c r="J18">
        <f>COUNTIF(J$8:J$12,"C")</f>
        <v>4</v>
      </c>
      <c r="K18">
        <f>COUNTIF($J$8:$J$12,"C")</f>
        <v>4</v>
      </c>
      <c r="L18">
        <f>COUNTIF($K$8:$K$12,"C")</f>
        <v>0</v>
      </c>
      <c r="R18">
        <f t="shared" ref="R18:AF18" si="8">COUNTIF(R$8:R$12,"C")</f>
        <v>0</v>
      </c>
      <c r="S18">
        <f t="shared" si="8"/>
        <v>4</v>
      </c>
      <c r="T18">
        <f t="shared" si="8"/>
        <v>0</v>
      </c>
      <c r="U18">
        <f t="shared" si="8"/>
        <v>0</v>
      </c>
      <c r="V18">
        <f t="shared" si="8"/>
        <v>0</v>
      </c>
      <c r="W18">
        <f t="shared" si="8"/>
        <v>0</v>
      </c>
      <c r="X18">
        <f t="shared" si="8"/>
        <v>2</v>
      </c>
      <c r="Y18">
        <f t="shared" si="8"/>
        <v>3</v>
      </c>
      <c r="Z18">
        <f t="shared" si="8"/>
        <v>0</v>
      </c>
      <c r="AA18">
        <f t="shared" si="8"/>
        <v>2</v>
      </c>
      <c r="AB18">
        <f t="shared" si="8"/>
        <v>0</v>
      </c>
      <c r="AC18">
        <f t="shared" si="8"/>
        <v>0</v>
      </c>
      <c r="AD18">
        <f t="shared" si="8"/>
        <v>0</v>
      </c>
      <c r="AE18">
        <f t="shared" si="8"/>
        <v>5</v>
      </c>
      <c r="AF18">
        <f t="shared" si="8"/>
        <v>0</v>
      </c>
    </row>
    <row r="19" spans="9:32" x14ac:dyDescent="0.3">
      <c r="I19" s="21" t="s">
        <v>20</v>
      </c>
      <c r="J19">
        <f>COUNTIF(J$8:J$12,"D")</f>
        <v>1</v>
      </c>
      <c r="K19">
        <f>COUNTIF($J$8:$J$12,"D")</f>
        <v>1</v>
      </c>
      <c r="L19">
        <f>COUNTIF($K$8:$K$12,"D")</f>
        <v>0</v>
      </c>
      <c r="R19">
        <f t="shared" ref="R19:AF19" si="9">COUNTIF(R$8:R$12,"D")</f>
        <v>0</v>
      </c>
      <c r="S19">
        <f t="shared" si="9"/>
        <v>0</v>
      </c>
      <c r="T19">
        <f t="shared" si="9"/>
        <v>0</v>
      </c>
      <c r="U19">
        <f t="shared" si="9"/>
        <v>0</v>
      </c>
      <c r="V19">
        <f t="shared" si="9"/>
        <v>0</v>
      </c>
      <c r="W19">
        <f t="shared" si="9"/>
        <v>0</v>
      </c>
      <c r="X19">
        <f t="shared" si="9"/>
        <v>0</v>
      </c>
      <c r="Y19">
        <f t="shared" si="9"/>
        <v>0</v>
      </c>
      <c r="Z19">
        <f t="shared" si="9"/>
        <v>0</v>
      </c>
      <c r="AA19">
        <f t="shared" si="9"/>
        <v>0</v>
      </c>
      <c r="AB19">
        <f t="shared" si="9"/>
        <v>0</v>
      </c>
      <c r="AC19">
        <f t="shared" si="9"/>
        <v>0</v>
      </c>
      <c r="AD19">
        <f t="shared" si="9"/>
        <v>0</v>
      </c>
      <c r="AE19">
        <f t="shared" si="9"/>
        <v>0</v>
      </c>
      <c r="AF19">
        <f t="shared" si="9"/>
        <v>3</v>
      </c>
    </row>
    <row r="20" spans="9:32" x14ac:dyDescent="0.3">
      <c r="I20" s="21" t="s">
        <v>29</v>
      </c>
      <c r="J20">
        <f>COUNTIF(J$8:J$12,"E")</f>
        <v>0</v>
      </c>
      <c r="K20">
        <f>COUNTIF($J$8:$J$12,"E")</f>
        <v>0</v>
      </c>
      <c r="L20">
        <f>COUNTIF($K$8:$K$12,"E")</f>
        <v>0</v>
      </c>
      <c r="R20">
        <f t="shared" ref="R20:AF20" si="10">COUNTIF(R$8:R$12,"E")</f>
        <v>0</v>
      </c>
      <c r="S20">
        <f t="shared" si="10"/>
        <v>0</v>
      </c>
      <c r="T20">
        <f t="shared" si="10"/>
        <v>0</v>
      </c>
      <c r="U20">
        <f t="shared" si="10"/>
        <v>0</v>
      </c>
      <c r="V20">
        <f t="shared" si="10"/>
        <v>0</v>
      </c>
      <c r="W20">
        <f t="shared" si="10"/>
        <v>0</v>
      </c>
      <c r="X20">
        <f t="shared" si="10"/>
        <v>0</v>
      </c>
      <c r="Y20">
        <f t="shared" si="10"/>
        <v>0</v>
      </c>
      <c r="Z20">
        <f t="shared" si="10"/>
        <v>0</v>
      </c>
      <c r="AA20">
        <f t="shared" si="10"/>
        <v>0</v>
      </c>
      <c r="AB20">
        <f t="shared" si="10"/>
        <v>0</v>
      </c>
      <c r="AC20">
        <f t="shared" si="10"/>
        <v>0</v>
      </c>
      <c r="AD20">
        <f t="shared" si="10"/>
        <v>0</v>
      </c>
      <c r="AE20">
        <f t="shared" si="10"/>
        <v>0</v>
      </c>
      <c r="AF20">
        <f t="shared" si="10"/>
        <v>0</v>
      </c>
    </row>
    <row r="21" spans="9:32" x14ac:dyDescent="0.3">
      <c r="I21" s="21" t="s">
        <v>21</v>
      </c>
      <c r="J21">
        <f>COUNTIF(J$8:J$12,"F")</f>
        <v>0</v>
      </c>
      <c r="K21">
        <f>COUNTIF($J$8:$J$12,"F")</f>
        <v>0</v>
      </c>
      <c r="L21">
        <f>COUNTIF($K$8:$K$12,"F")</f>
        <v>0</v>
      </c>
      <c r="R21">
        <f t="shared" ref="R21:AF21" si="11">COUNTIF(R$8:R$12,"F")</f>
        <v>0</v>
      </c>
      <c r="S21">
        <f t="shared" si="11"/>
        <v>0</v>
      </c>
      <c r="T21">
        <f t="shared" si="11"/>
        <v>0</v>
      </c>
      <c r="U21">
        <f t="shared" si="11"/>
        <v>0</v>
      </c>
      <c r="V21">
        <f t="shared" si="11"/>
        <v>0</v>
      </c>
      <c r="W21">
        <f t="shared" si="11"/>
        <v>0</v>
      </c>
      <c r="X21">
        <f t="shared" si="11"/>
        <v>0</v>
      </c>
      <c r="Y21">
        <f t="shared" si="11"/>
        <v>0</v>
      </c>
      <c r="Z21">
        <f t="shared" si="11"/>
        <v>0</v>
      </c>
      <c r="AA21">
        <f t="shared" si="11"/>
        <v>0</v>
      </c>
      <c r="AB21">
        <f t="shared" si="11"/>
        <v>0</v>
      </c>
      <c r="AC21">
        <f t="shared" si="11"/>
        <v>0</v>
      </c>
      <c r="AD21">
        <f t="shared" si="11"/>
        <v>0</v>
      </c>
      <c r="AE21">
        <f t="shared" si="11"/>
        <v>0</v>
      </c>
      <c r="AF21">
        <f t="shared" si="11"/>
        <v>0</v>
      </c>
    </row>
    <row r="22" spans="9:32" x14ac:dyDescent="0.3">
      <c r="I22" s="21" t="s">
        <v>31</v>
      </c>
      <c r="J22">
        <f>COUNTIF(J$8:J$12,"Z")</f>
        <v>0</v>
      </c>
      <c r="K22">
        <f>COUNTIF($J$8:$J$12,"Z")</f>
        <v>0</v>
      </c>
      <c r="L22">
        <f>COUNTIF($K$8:$K$12,"Z")</f>
        <v>0</v>
      </c>
      <c r="R22">
        <f t="shared" ref="R22:AF22" si="12">COUNTIF(R$8:R$12,"Z")</f>
        <v>0</v>
      </c>
      <c r="S22">
        <f t="shared" si="12"/>
        <v>0</v>
      </c>
      <c r="T22">
        <f t="shared" si="12"/>
        <v>3</v>
      </c>
      <c r="U22">
        <f t="shared" si="12"/>
        <v>1</v>
      </c>
      <c r="V22">
        <f t="shared" si="12"/>
        <v>0</v>
      </c>
      <c r="W22">
        <f t="shared" si="12"/>
        <v>0</v>
      </c>
      <c r="X22">
        <f t="shared" si="12"/>
        <v>1</v>
      </c>
      <c r="Y22">
        <f t="shared" si="12"/>
        <v>0</v>
      </c>
      <c r="Z22">
        <f t="shared" si="12"/>
        <v>0</v>
      </c>
      <c r="AA22">
        <f t="shared" si="12"/>
        <v>0</v>
      </c>
      <c r="AB22">
        <f t="shared" si="12"/>
        <v>0</v>
      </c>
      <c r="AC22">
        <f t="shared" si="12"/>
        <v>2</v>
      </c>
      <c r="AD22">
        <f t="shared" si="12"/>
        <v>0</v>
      </c>
      <c r="AE22">
        <f t="shared" si="12"/>
        <v>0</v>
      </c>
      <c r="AF22">
        <f t="shared" si="12"/>
        <v>2</v>
      </c>
    </row>
  </sheetData>
  <mergeCells count="24">
    <mergeCell ref="O6:O7"/>
    <mergeCell ref="P6:P7"/>
    <mergeCell ref="Q6:Q7"/>
    <mergeCell ref="E6:E7"/>
    <mergeCell ref="F6:F7"/>
    <mergeCell ref="G6:G7"/>
    <mergeCell ref="M6:M7"/>
    <mergeCell ref="N6:N7"/>
    <mergeCell ref="A1:AG1"/>
    <mergeCell ref="A2:AG2"/>
    <mergeCell ref="A3:AG3"/>
    <mergeCell ref="A4:AG4"/>
    <mergeCell ref="A5:C5"/>
    <mergeCell ref="D5:E5"/>
    <mergeCell ref="F5:G5"/>
    <mergeCell ref="H5:H7"/>
    <mergeCell ref="I5:I7"/>
    <mergeCell ref="J5:Q5"/>
    <mergeCell ref="R5:AF5"/>
    <mergeCell ref="AG5:AG7"/>
    <mergeCell ref="A6:A7"/>
    <mergeCell ref="B6:B7"/>
    <mergeCell ref="C6:C7"/>
    <mergeCell ref="D6:D7"/>
  </mergeCells>
  <phoneticPr fontId="6" type="noConversion"/>
  <conditionalFormatting sqref="B8">
    <cfRule type="duplicateValues" dxfId="27" priority="20"/>
  </conditionalFormatting>
  <conditionalFormatting sqref="B8">
    <cfRule type="duplicateValues" priority="22"/>
    <cfRule type="duplicateValues" dxfId="26" priority="21"/>
  </conditionalFormatting>
  <conditionalFormatting sqref="B11:B12">
    <cfRule type="duplicateValues" dxfId="25" priority="23"/>
  </conditionalFormatting>
  <conditionalFormatting sqref="B11:B12">
    <cfRule type="duplicateValues" priority="25"/>
    <cfRule type="duplicateValues" dxfId="24" priority="24"/>
  </conditionalFormatting>
  <conditionalFormatting sqref="AA7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:J12">
    <cfRule type="expression" dxfId="23" priority="18">
      <formula>UPPER($J8)&lt;&gt;UPPER($J$7)</formula>
    </cfRule>
  </conditionalFormatting>
  <conditionalFormatting sqref="K8:K12">
    <cfRule type="expression" dxfId="22" priority="17">
      <formula>UPPER($K8)&lt;&gt;UPPER($K$7)</formula>
    </cfRule>
  </conditionalFormatting>
  <conditionalFormatting sqref="L8:L12">
    <cfRule type="expression" dxfId="21" priority="16">
      <formula>UPPER($L8)&lt;&gt;UPPER($L$7)</formula>
    </cfRule>
  </conditionalFormatting>
  <conditionalFormatting sqref="R8:R12">
    <cfRule type="expression" dxfId="20" priority="15">
      <formula>UPPER($R8)&lt;&gt;UPPER($R$7)</formula>
    </cfRule>
  </conditionalFormatting>
  <conditionalFormatting sqref="S8:S12">
    <cfRule type="expression" dxfId="19" priority="14">
      <formula>UPPER($S8)&lt;&gt;UPPER($S$7)</formula>
    </cfRule>
  </conditionalFormatting>
  <conditionalFormatting sqref="T8:T12">
    <cfRule type="expression" dxfId="18" priority="13">
      <formula>UPPER($T8)&lt;&gt;UPPER($T$7)</formula>
    </cfRule>
  </conditionalFormatting>
  <conditionalFormatting sqref="U8:U12">
    <cfRule type="expression" dxfId="17" priority="12">
      <formula>UPPER($U8)&lt;&gt;UPPER($U$7)</formula>
    </cfRule>
  </conditionalFormatting>
  <conditionalFormatting sqref="V8:V12">
    <cfRule type="expression" dxfId="16" priority="11">
      <formula>UPPER($V8)&lt;&gt;UPPER($V$7)</formula>
    </cfRule>
  </conditionalFormatting>
  <conditionalFormatting sqref="W8:W12">
    <cfRule type="expression" dxfId="15" priority="10">
      <formula>UPPER($W8)&lt;&gt;UPPER($W$7)</formula>
    </cfRule>
  </conditionalFormatting>
  <conditionalFormatting sqref="X8:X12">
    <cfRule type="expression" dxfId="14" priority="9">
      <formula>UPPER($X8)&lt;&gt;UPPER($X$7)</formula>
    </cfRule>
  </conditionalFormatting>
  <conditionalFormatting sqref="Y8:Y12">
    <cfRule type="expression" dxfId="13" priority="8">
      <formula>UPPER($Y8)&lt;&gt;UPPER($Y$7)</formula>
    </cfRule>
  </conditionalFormatting>
  <conditionalFormatting sqref="Z8:Z12">
    <cfRule type="expression" dxfId="12" priority="7">
      <formula>UPPER($Z8)&lt;&gt;UPPER($Z$7)</formula>
    </cfRule>
  </conditionalFormatting>
  <conditionalFormatting sqref="AA8:AA12">
    <cfRule type="expression" dxfId="11" priority="6">
      <formula>UPPER($AA8)&lt;&gt;UPPER($AA$7)</formula>
    </cfRule>
  </conditionalFormatting>
  <conditionalFormatting sqref="AB8:AB12">
    <cfRule type="expression" dxfId="10" priority="5">
      <formula>UPPER($AB8)&lt;&gt;UPPER($AB$7)</formula>
    </cfRule>
  </conditionalFormatting>
  <conditionalFormatting sqref="AC8:AC12">
    <cfRule type="expression" dxfId="9" priority="4">
      <formula>UPPER($AC8)&lt;&gt;UPPER($AC$7)</formula>
    </cfRule>
  </conditionalFormatting>
  <conditionalFormatting sqref="AD8:AD12">
    <cfRule type="expression" dxfId="8" priority="3">
      <formula>UPPER($AD8)&lt;&gt;UPPER($AD$7)</formula>
    </cfRule>
  </conditionalFormatting>
  <conditionalFormatting sqref="AE8:AE12">
    <cfRule type="expression" dxfId="7" priority="2">
      <formula>UPPER($AE8)&lt;&gt;UPPER($AE$7)</formula>
    </cfRule>
  </conditionalFormatting>
  <conditionalFormatting sqref="AF8:AF12">
    <cfRule type="expression" dxfId="6" priority="1">
      <formula>UPPER($AF8)&lt;&gt;UPPER($AF$7)</formula>
    </cfRule>
  </conditionalFormatting>
  <pageMargins left="0.25" right="0.25" top="0.75" bottom="0.75" header="0.30000001192092896" footer="0.30000001192092896"/>
  <pageSetup paperSize="9" scale="33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AL19"/>
  <sheetViews>
    <sheetView zoomScale="80" zoomScaleNormal="80" zoomScaleSheetLayoutView="90" workbookViewId="0">
      <selection activeCell="C17" sqref="C17"/>
    </sheetView>
  </sheetViews>
  <sheetFormatPr defaultColWidth="8.75" defaultRowHeight="16.5" x14ac:dyDescent="0.3"/>
  <cols>
    <col min="1" max="1" width="6" customWidth="1"/>
    <col min="2" max="2" width="19.25" bestFit="1" customWidth="1"/>
    <col min="3" max="3" width="18.875" bestFit="1" customWidth="1"/>
    <col min="4" max="7" width="8.25" customWidth="1"/>
    <col min="8" max="8" width="9.125" bestFit="1" customWidth="1"/>
    <col min="9" max="9" width="8.75" customWidth="1"/>
    <col min="10" max="10" width="4.625" bestFit="1" customWidth="1"/>
    <col min="11" max="11" width="4.625" customWidth="1"/>
    <col min="12" max="12" width="4.625" bestFit="1" customWidth="1"/>
    <col min="13" max="14" width="5.625" customWidth="1"/>
    <col min="15" max="15" width="7.625" bestFit="1" customWidth="1"/>
    <col min="16" max="16" width="7.25" bestFit="1" customWidth="1"/>
    <col min="17" max="17" width="5.625" customWidth="1"/>
    <col min="18" max="21" width="3.625" customWidth="1"/>
    <col min="22" max="22" width="4.125" bestFit="1" customWidth="1"/>
    <col min="23" max="26" width="3.625" customWidth="1"/>
    <col min="27" max="27" width="4.25" bestFit="1" customWidth="1"/>
    <col min="28" max="31" width="3.625" customWidth="1"/>
    <col min="32" max="32" width="4.125" bestFit="1" customWidth="1"/>
    <col min="33" max="36" width="3.625" customWidth="1"/>
    <col min="37" max="37" width="4.125" bestFit="1" customWidth="1"/>
    <col min="38" max="38" width="7.25" bestFit="1" customWidth="1"/>
  </cols>
  <sheetData>
    <row r="1" spans="1:38" ht="31.5" x14ac:dyDescent="0.3">
      <c r="A1" s="71" t="s">
        <v>88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  <c r="U1" s="71"/>
      <c r="V1" s="71"/>
      <c r="W1" s="71"/>
      <c r="X1" s="71"/>
      <c r="Y1" s="71"/>
      <c r="Z1" s="71"/>
      <c r="AA1" s="71"/>
      <c r="AB1" s="71"/>
      <c r="AC1" s="71"/>
      <c r="AD1" s="71"/>
      <c r="AE1" s="71"/>
      <c r="AF1" s="71"/>
      <c r="AG1" s="71"/>
      <c r="AH1" s="71"/>
      <c r="AI1" s="71"/>
      <c r="AJ1" s="71"/>
      <c r="AK1" s="71"/>
      <c r="AL1" s="71"/>
    </row>
    <row r="2" spans="1:38" ht="31.5" x14ac:dyDescent="0.3">
      <c r="A2" s="71" t="s">
        <v>2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71"/>
      <c r="V2" s="71"/>
      <c r="W2" s="71"/>
      <c r="X2" s="71"/>
      <c r="Y2" s="71"/>
      <c r="Z2" s="71"/>
      <c r="AA2" s="71"/>
      <c r="AB2" s="71"/>
      <c r="AC2" s="71"/>
      <c r="AD2" s="71"/>
      <c r="AE2" s="71"/>
      <c r="AF2" s="71"/>
      <c r="AG2" s="71"/>
      <c r="AH2" s="71"/>
      <c r="AI2" s="71"/>
      <c r="AJ2" s="71"/>
      <c r="AK2" s="71"/>
      <c r="AL2" s="71"/>
    </row>
    <row r="3" spans="1:38" ht="31.5" x14ac:dyDescent="0.3">
      <c r="A3" s="70" t="s">
        <v>61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</row>
    <row r="4" spans="1:38" ht="31.5" x14ac:dyDescent="0.3">
      <c r="A4" s="70" t="s">
        <v>0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70"/>
      <c r="AG4" s="70"/>
      <c r="AH4" s="70"/>
      <c r="AI4" s="70"/>
      <c r="AJ4" s="70"/>
      <c r="AK4" s="70"/>
      <c r="AL4" s="70"/>
    </row>
    <row r="5" spans="1:38" ht="16.149999999999999" customHeight="1" x14ac:dyDescent="0.3">
      <c r="A5" s="101" t="s">
        <v>71</v>
      </c>
      <c r="B5" s="102"/>
      <c r="C5" s="103"/>
      <c r="D5" s="104" t="s">
        <v>85</v>
      </c>
      <c r="E5" s="105"/>
      <c r="F5" s="106" t="s">
        <v>69</v>
      </c>
      <c r="G5" s="107"/>
      <c r="H5" s="108" t="s">
        <v>12</v>
      </c>
      <c r="I5" s="111" t="s">
        <v>78</v>
      </c>
      <c r="J5" s="114" t="s">
        <v>83</v>
      </c>
      <c r="K5" s="102"/>
      <c r="L5" s="102"/>
      <c r="M5" s="102"/>
      <c r="N5" s="102"/>
      <c r="O5" s="102"/>
      <c r="P5" s="102"/>
      <c r="Q5" s="115"/>
      <c r="R5" s="101" t="s">
        <v>86</v>
      </c>
      <c r="S5" s="102"/>
      <c r="T5" s="102"/>
      <c r="U5" s="102"/>
      <c r="V5" s="102"/>
      <c r="W5" s="102"/>
      <c r="X5" s="102"/>
      <c r="Y5" s="102"/>
      <c r="Z5" s="102"/>
      <c r="AA5" s="102"/>
      <c r="AB5" s="102"/>
      <c r="AC5" s="102"/>
      <c r="AD5" s="102"/>
      <c r="AE5" s="102"/>
      <c r="AF5" s="102"/>
      <c r="AG5" s="102"/>
      <c r="AH5" s="102"/>
      <c r="AI5" s="102"/>
      <c r="AJ5" s="102"/>
      <c r="AK5" s="115"/>
      <c r="AL5" s="116" t="s">
        <v>64</v>
      </c>
    </row>
    <row r="6" spans="1:38" ht="16.149999999999999" customHeight="1" x14ac:dyDescent="0.3">
      <c r="A6" s="119" t="s">
        <v>6</v>
      </c>
      <c r="B6" s="121" t="s">
        <v>4</v>
      </c>
      <c r="C6" s="123" t="s">
        <v>77</v>
      </c>
      <c r="D6" s="125" t="s">
        <v>73</v>
      </c>
      <c r="E6" s="127" t="s">
        <v>72</v>
      </c>
      <c r="F6" s="129" t="s">
        <v>3</v>
      </c>
      <c r="G6" s="130" t="s">
        <v>79</v>
      </c>
      <c r="H6" s="109"/>
      <c r="I6" s="112"/>
      <c r="J6" s="4">
        <v>1.1000000000000001</v>
      </c>
      <c r="K6" s="3">
        <v>1.2</v>
      </c>
      <c r="L6" s="3">
        <v>1.3</v>
      </c>
      <c r="M6" s="99" t="s">
        <v>73</v>
      </c>
      <c r="N6" s="132" t="s">
        <v>11</v>
      </c>
      <c r="O6" s="132" t="s">
        <v>84</v>
      </c>
      <c r="P6" s="134" t="s">
        <v>87</v>
      </c>
      <c r="Q6" s="136" t="s">
        <v>78</v>
      </c>
      <c r="R6" s="4">
        <v>1</v>
      </c>
      <c r="S6" s="3">
        <v>2</v>
      </c>
      <c r="T6" s="3">
        <v>3</v>
      </c>
      <c r="U6" s="3">
        <v>4</v>
      </c>
      <c r="V6" s="3">
        <v>5</v>
      </c>
      <c r="W6" s="3">
        <v>6</v>
      </c>
      <c r="X6" s="3">
        <v>7</v>
      </c>
      <c r="Y6" s="3">
        <v>8</v>
      </c>
      <c r="Z6" s="3">
        <v>9</v>
      </c>
      <c r="AA6" s="3">
        <v>10</v>
      </c>
      <c r="AB6" s="3">
        <v>11</v>
      </c>
      <c r="AC6" s="3">
        <v>12</v>
      </c>
      <c r="AD6" s="3">
        <v>13</v>
      </c>
      <c r="AE6" s="3">
        <v>14</v>
      </c>
      <c r="AF6" s="3">
        <v>15</v>
      </c>
      <c r="AG6" s="3">
        <v>16</v>
      </c>
      <c r="AH6" s="3">
        <v>17</v>
      </c>
      <c r="AI6" s="3">
        <v>18</v>
      </c>
      <c r="AJ6" s="3">
        <v>19</v>
      </c>
      <c r="AK6" s="5">
        <v>20</v>
      </c>
      <c r="AL6" s="117"/>
    </row>
    <row r="7" spans="1:38" ht="16.149999999999999" customHeight="1" x14ac:dyDescent="0.3">
      <c r="A7" s="120"/>
      <c r="B7" s="122"/>
      <c r="C7" s="124"/>
      <c r="D7" s="126"/>
      <c r="E7" s="128"/>
      <c r="F7" s="110"/>
      <c r="G7" s="131"/>
      <c r="H7" s="110"/>
      <c r="I7" s="113"/>
      <c r="J7" s="35" t="s">
        <v>27</v>
      </c>
      <c r="K7" s="36" t="s">
        <v>23</v>
      </c>
      <c r="L7" s="36" t="s">
        <v>29</v>
      </c>
      <c r="M7" s="100"/>
      <c r="N7" s="133"/>
      <c r="O7" s="133"/>
      <c r="P7" s="135"/>
      <c r="Q7" s="137"/>
      <c r="R7" s="35" t="s">
        <v>23</v>
      </c>
      <c r="S7" s="36" t="s">
        <v>27</v>
      </c>
      <c r="T7" s="36" t="s">
        <v>23</v>
      </c>
      <c r="U7" s="36" t="s">
        <v>27</v>
      </c>
      <c r="V7" s="36" t="s">
        <v>31</v>
      </c>
      <c r="W7" s="36" t="s">
        <v>31</v>
      </c>
      <c r="X7" s="36" t="s">
        <v>20</v>
      </c>
      <c r="Y7" s="36" t="s">
        <v>27</v>
      </c>
      <c r="Z7" s="36" t="s">
        <v>22</v>
      </c>
      <c r="AA7" s="36" t="s">
        <v>22</v>
      </c>
      <c r="AB7" s="36" t="s">
        <v>31</v>
      </c>
      <c r="AC7" s="36" t="s">
        <v>22</v>
      </c>
      <c r="AD7" s="36" t="s">
        <v>22</v>
      </c>
      <c r="AE7" s="36" t="s">
        <v>31</v>
      </c>
      <c r="AF7" s="36" t="s">
        <v>23</v>
      </c>
      <c r="AG7" s="36" t="s">
        <v>31</v>
      </c>
      <c r="AH7" s="36" t="s">
        <v>27</v>
      </c>
      <c r="AI7" s="36" t="s">
        <v>27</v>
      </c>
      <c r="AJ7" s="36" t="s">
        <v>27</v>
      </c>
      <c r="AK7" s="54" t="s">
        <v>31</v>
      </c>
      <c r="AL7" s="118"/>
    </row>
    <row r="8" spans="1:38" ht="16.149999999999999" customHeight="1" x14ac:dyDescent="0.3">
      <c r="A8" s="28" t="s">
        <v>42</v>
      </c>
      <c r="B8" s="27" t="s">
        <v>33</v>
      </c>
      <c r="C8" s="33" t="s">
        <v>63</v>
      </c>
      <c r="D8" s="51">
        <f>SUMPRODUCT(--($R$7:$AK$7=R8:AK8))</f>
        <v>9</v>
      </c>
      <c r="E8" s="65">
        <f>SUM(P8)</f>
        <v>159</v>
      </c>
      <c r="F8" s="38">
        <f>D8</f>
        <v>9</v>
      </c>
      <c r="G8" s="40">
        <v>0</v>
      </c>
      <c r="H8" s="52">
        <f>AL8</f>
        <v>5.2824074074074079E-2</v>
      </c>
      <c r="I8" s="31">
        <f>RANK(D8,$D$8:$D$9)+COUNTIFS($D$8:$D$9,D8,$E$8:$E$9,"&lt;"&amp;E8)</f>
        <v>1</v>
      </c>
      <c r="J8" s="67" t="s">
        <v>20</v>
      </c>
      <c r="K8" s="27" t="s">
        <v>23</v>
      </c>
      <c r="L8" s="68" t="s">
        <v>27</v>
      </c>
      <c r="M8" s="34">
        <f>SUMPRODUCT(--($J$7:$L$7=J8:L8))</f>
        <v>1</v>
      </c>
      <c r="N8" s="27">
        <v>39</v>
      </c>
      <c r="O8" s="27">
        <f>SUM(3-M8)*60</f>
        <v>120</v>
      </c>
      <c r="P8" s="27">
        <f t="shared" ref="P8:P9" si="0">SUM(N8:O8)</f>
        <v>159</v>
      </c>
      <c r="Q8" s="33">
        <f>RANK(P8,$P$8:$P$9,1)</f>
        <v>1</v>
      </c>
      <c r="R8" s="32" t="s">
        <v>23</v>
      </c>
      <c r="S8" s="27" t="s">
        <v>27</v>
      </c>
      <c r="T8" s="68" t="s">
        <v>31</v>
      </c>
      <c r="U8" s="68" t="s">
        <v>23</v>
      </c>
      <c r="V8" s="27" t="s">
        <v>31</v>
      </c>
      <c r="W8" s="68" t="s">
        <v>23</v>
      </c>
      <c r="X8" s="27" t="s">
        <v>20</v>
      </c>
      <c r="Y8" s="68" t="s">
        <v>23</v>
      </c>
      <c r="Z8" s="27" t="s">
        <v>22</v>
      </c>
      <c r="AA8" s="27" t="s">
        <v>22</v>
      </c>
      <c r="AB8" s="68" t="s">
        <v>27</v>
      </c>
      <c r="AC8" s="68" t="s">
        <v>27</v>
      </c>
      <c r="AD8" s="27" t="s">
        <v>22</v>
      </c>
      <c r="AE8" s="68" t="s">
        <v>22</v>
      </c>
      <c r="AF8" s="68" t="s">
        <v>31</v>
      </c>
      <c r="AG8" s="68" t="s">
        <v>22</v>
      </c>
      <c r="AH8" s="27" t="s">
        <v>27</v>
      </c>
      <c r="AI8" s="27" t="s">
        <v>27</v>
      </c>
      <c r="AJ8" s="68" t="s">
        <v>20</v>
      </c>
      <c r="AK8" s="69" t="s">
        <v>20</v>
      </c>
      <c r="AL8" s="53">
        <v>5.2824074074074079E-2</v>
      </c>
    </row>
    <row r="9" spans="1:38" x14ac:dyDescent="0.3">
      <c r="A9" s="13"/>
      <c r="B9" s="14"/>
      <c r="C9" s="16"/>
      <c r="D9" s="42">
        <f>SUMPRODUCT(--($R$7:$AK$7=R9:AK9))</f>
        <v>0</v>
      </c>
      <c r="E9" s="44">
        <f>SUM(P9)</f>
        <v>180</v>
      </c>
      <c r="F9" s="56">
        <f>D9</f>
        <v>0</v>
      </c>
      <c r="G9" s="64">
        <v>0</v>
      </c>
      <c r="H9" s="45">
        <f>AL9</f>
        <v>0</v>
      </c>
      <c r="I9" s="58">
        <f>RANK(D9,$D$8:$D$9)+COUNTIFS($D$8:$D$9,D9,$E$8:$E$9,"&lt;"&amp;E9)</f>
        <v>2</v>
      </c>
      <c r="J9" s="6"/>
      <c r="K9" s="14"/>
      <c r="L9" s="14"/>
      <c r="M9" s="14">
        <f>SUMPRODUCT(--($J$7:$L$7=J9:L9))</f>
        <v>0</v>
      </c>
      <c r="N9" s="14"/>
      <c r="O9" s="22">
        <f>SUM(3-M9)*60</f>
        <v>180</v>
      </c>
      <c r="P9" s="14">
        <f t="shared" si="0"/>
        <v>180</v>
      </c>
      <c r="Q9" s="16">
        <f>RANK(P9,$P$8:$P$9,1)</f>
        <v>2</v>
      </c>
      <c r="R9" s="6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6"/>
      <c r="AL9" s="50"/>
    </row>
    <row r="10" spans="1:38" x14ac:dyDescent="0.3">
      <c r="A10" s="23"/>
      <c r="B10" s="23"/>
      <c r="C10" s="23"/>
      <c r="D10" s="23"/>
      <c r="E10" s="21"/>
      <c r="F10" s="21"/>
      <c r="G10" s="21"/>
      <c r="H10" s="24"/>
      <c r="I10" s="25" t="s">
        <v>81</v>
      </c>
      <c r="J10">
        <f>COUNTIF(J8:J9,$J$7)</f>
        <v>0</v>
      </c>
      <c r="K10">
        <f>COUNTIF(K8:K9,$K$7)</f>
        <v>1</v>
      </c>
      <c r="L10">
        <f>COUNTIF(L8:L9,$L$7)</f>
        <v>0</v>
      </c>
      <c r="R10">
        <f>COUNTIF(R8:R9,$R$7)</f>
        <v>1</v>
      </c>
      <c r="S10">
        <f>COUNTIF(S8:S9,$S$7)</f>
        <v>1</v>
      </c>
      <c r="T10">
        <f>COUNTIF(T8:T9,$T$7)</f>
        <v>0</v>
      </c>
      <c r="U10">
        <f>COUNTIF(U8:U9,$U$7)</f>
        <v>0</v>
      </c>
      <c r="V10">
        <f>COUNTIF(V8:V9,$V$7)</f>
        <v>1</v>
      </c>
      <c r="W10">
        <f>COUNTIF(W8:W9,$W$7)</f>
        <v>0</v>
      </c>
      <c r="X10">
        <f>COUNTIF(X8:X9,$X$7)</f>
        <v>1</v>
      </c>
      <c r="Y10">
        <f>COUNTIF(Y8:Y9,$Y$7)</f>
        <v>0</v>
      </c>
      <c r="Z10">
        <f>COUNTIF(Z8:Z9,$Z$7)</f>
        <v>1</v>
      </c>
      <c r="AA10">
        <f>COUNTIF(AA8:AA9,$AA$7)</f>
        <v>1</v>
      </c>
      <c r="AB10">
        <f>COUNTIF(AB8:AB9,$AB$7)</f>
        <v>0</v>
      </c>
      <c r="AC10">
        <f>COUNTIF(AC8:AC9,$AC$7)</f>
        <v>0</v>
      </c>
      <c r="AD10">
        <f>COUNTIF(AD8:AD9,$AD$7)</f>
        <v>1</v>
      </c>
      <c r="AE10">
        <f>COUNTIF(AE8:AE9,$AE$7)</f>
        <v>0</v>
      </c>
      <c r="AF10">
        <f>COUNTIF(AF8:AF9,$AF$7)</f>
        <v>0</v>
      </c>
      <c r="AG10">
        <f>COUNTIF(AG8:AG9,$AG$7)</f>
        <v>0</v>
      </c>
      <c r="AH10">
        <f>COUNTIF(AH8:AH9,$AH$7)</f>
        <v>1</v>
      </c>
      <c r="AI10">
        <f>COUNTIF(AI8:AI9,$AI$7)</f>
        <v>1</v>
      </c>
      <c r="AJ10">
        <f>COUNTIF(AJ8:AJ9,$AJ$7)</f>
        <v>0</v>
      </c>
      <c r="AK10">
        <f>COUNTIF(AK8:AK9,$AK$7)</f>
        <v>0</v>
      </c>
    </row>
    <row r="11" spans="1:38" x14ac:dyDescent="0.3">
      <c r="A11" s="23"/>
      <c r="B11" s="23"/>
      <c r="C11" s="23"/>
      <c r="D11" s="23"/>
      <c r="E11" s="21"/>
      <c r="F11" s="21"/>
      <c r="G11" s="21"/>
      <c r="H11" s="24"/>
      <c r="I11" s="25" t="s">
        <v>82</v>
      </c>
      <c r="J11">
        <v>1</v>
      </c>
      <c r="K11">
        <v>1</v>
      </c>
      <c r="L11">
        <v>1</v>
      </c>
      <c r="N11" s="23"/>
      <c r="O11" s="23"/>
      <c r="P11" s="23"/>
      <c r="Q11" s="23"/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</row>
    <row r="12" spans="1:38" x14ac:dyDescent="0.3">
      <c r="A12" s="23"/>
      <c r="B12" s="23"/>
      <c r="C12" s="23"/>
      <c r="D12" s="23"/>
      <c r="E12" s="21"/>
      <c r="F12" s="21"/>
      <c r="G12" s="21"/>
      <c r="H12" s="24"/>
      <c r="I12" s="25" t="s">
        <v>60</v>
      </c>
      <c r="J12" s="26">
        <f>J10/J11*100</f>
        <v>0</v>
      </c>
      <c r="K12" s="26">
        <f t="shared" ref="K12:L12" si="1">K10/K11*100</f>
        <v>100</v>
      </c>
      <c r="L12" s="26">
        <f t="shared" si="1"/>
        <v>0</v>
      </c>
      <c r="M12" s="26"/>
      <c r="N12" s="26"/>
      <c r="O12" s="26"/>
      <c r="P12" s="26"/>
      <c r="Q12" s="26"/>
      <c r="R12" s="26">
        <f t="shared" ref="R12:AK12" si="2">R10/R11*100</f>
        <v>100</v>
      </c>
      <c r="S12" s="26">
        <f t="shared" si="2"/>
        <v>100</v>
      </c>
      <c r="T12" s="26">
        <f t="shared" si="2"/>
        <v>0</v>
      </c>
      <c r="U12" s="26">
        <f t="shared" si="2"/>
        <v>0</v>
      </c>
      <c r="V12" s="26">
        <f t="shared" si="2"/>
        <v>100</v>
      </c>
      <c r="W12" s="26">
        <f t="shared" si="2"/>
        <v>0</v>
      </c>
      <c r="X12" s="26">
        <f t="shared" si="2"/>
        <v>100</v>
      </c>
      <c r="Y12" s="26">
        <f t="shared" si="2"/>
        <v>0</v>
      </c>
      <c r="Z12" s="26">
        <f t="shared" si="2"/>
        <v>100</v>
      </c>
      <c r="AA12" s="26">
        <f t="shared" si="2"/>
        <v>100</v>
      </c>
      <c r="AB12" s="26">
        <f t="shared" si="2"/>
        <v>0</v>
      </c>
      <c r="AC12" s="26">
        <f t="shared" si="2"/>
        <v>0</v>
      </c>
      <c r="AD12" s="26">
        <f t="shared" si="2"/>
        <v>100</v>
      </c>
      <c r="AE12" s="26">
        <f t="shared" si="2"/>
        <v>0</v>
      </c>
      <c r="AF12" s="26">
        <f t="shared" si="2"/>
        <v>0</v>
      </c>
      <c r="AG12" s="26">
        <f t="shared" si="2"/>
        <v>0</v>
      </c>
      <c r="AH12" s="26">
        <f t="shared" si="2"/>
        <v>100</v>
      </c>
      <c r="AI12" s="26">
        <f t="shared" si="2"/>
        <v>100</v>
      </c>
      <c r="AJ12" s="26">
        <f t="shared" si="2"/>
        <v>0</v>
      </c>
      <c r="AK12" s="26">
        <f t="shared" si="2"/>
        <v>0</v>
      </c>
      <c r="AL12" s="26"/>
    </row>
    <row r="13" spans="1:38" x14ac:dyDescent="0.3">
      <c r="I13" s="21" t="s">
        <v>23</v>
      </c>
      <c r="J13">
        <f>COUNTIF(J$8:J$9,"A")</f>
        <v>0</v>
      </c>
      <c r="K13">
        <f>COUNTIF($J$8:$J$9,"A")</f>
        <v>0</v>
      </c>
      <c r="L13">
        <f>COUNTIF($K$8:$K$9,"A")</f>
        <v>1</v>
      </c>
      <c r="R13">
        <f t="shared" ref="R13:AK13" si="3">COUNTIF(R$8:R$9,"A")</f>
        <v>1</v>
      </c>
      <c r="S13">
        <f t="shared" si="3"/>
        <v>0</v>
      </c>
      <c r="T13">
        <f t="shared" si="3"/>
        <v>0</v>
      </c>
      <c r="U13">
        <f t="shared" si="3"/>
        <v>1</v>
      </c>
      <c r="V13">
        <f t="shared" si="3"/>
        <v>0</v>
      </c>
      <c r="W13">
        <f t="shared" si="3"/>
        <v>1</v>
      </c>
      <c r="X13">
        <f t="shared" si="3"/>
        <v>0</v>
      </c>
      <c r="Y13">
        <f t="shared" si="3"/>
        <v>1</v>
      </c>
      <c r="Z13">
        <f t="shared" si="3"/>
        <v>0</v>
      </c>
      <c r="AA13">
        <f t="shared" si="3"/>
        <v>0</v>
      </c>
      <c r="AB13">
        <f t="shared" si="3"/>
        <v>0</v>
      </c>
      <c r="AC13">
        <f t="shared" si="3"/>
        <v>0</v>
      </c>
      <c r="AD13">
        <f t="shared" si="3"/>
        <v>0</v>
      </c>
      <c r="AE13">
        <f t="shared" si="3"/>
        <v>0</v>
      </c>
      <c r="AF13">
        <f t="shared" si="3"/>
        <v>0</v>
      </c>
      <c r="AG13">
        <f t="shared" si="3"/>
        <v>0</v>
      </c>
      <c r="AH13">
        <f t="shared" si="3"/>
        <v>0</v>
      </c>
      <c r="AI13">
        <f t="shared" si="3"/>
        <v>0</v>
      </c>
      <c r="AJ13">
        <f t="shared" si="3"/>
        <v>0</v>
      </c>
      <c r="AK13">
        <f t="shared" si="3"/>
        <v>0</v>
      </c>
    </row>
    <row r="14" spans="1:38" x14ac:dyDescent="0.3">
      <c r="I14" s="21" t="s">
        <v>22</v>
      </c>
      <c r="J14">
        <f>COUNTIF(J$8:J$9,"B")</f>
        <v>0</v>
      </c>
      <c r="K14">
        <f>COUNTIF($J$8:$J$9,"B")</f>
        <v>0</v>
      </c>
      <c r="L14">
        <f>COUNTIF($K$8:$K$9,"B")</f>
        <v>0</v>
      </c>
      <c r="R14">
        <f t="shared" ref="R14:AK14" si="4">COUNTIF(R$8:R$9,"B")</f>
        <v>0</v>
      </c>
      <c r="S14">
        <f t="shared" si="4"/>
        <v>0</v>
      </c>
      <c r="T14">
        <f t="shared" si="4"/>
        <v>0</v>
      </c>
      <c r="U14">
        <f t="shared" si="4"/>
        <v>0</v>
      </c>
      <c r="V14">
        <f t="shared" si="4"/>
        <v>0</v>
      </c>
      <c r="W14">
        <f t="shared" si="4"/>
        <v>0</v>
      </c>
      <c r="X14">
        <f t="shared" si="4"/>
        <v>0</v>
      </c>
      <c r="Y14">
        <f t="shared" si="4"/>
        <v>0</v>
      </c>
      <c r="Z14">
        <f t="shared" si="4"/>
        <v>1</v>
      </c>
      <c r="AA14">
        <f t="shared" si="4"/>
        <v>1</v>
      </c>
      <c r="AB14">
        <f t="shared" si="4"/>
        <v>0</v>
      </c>
      <c r="AC14">
        <f t="shared" si="4"/>
        <v>0</v>
      </c>
      <c r="AD14">
        <f t="shared" si="4"/>
        <v>1</v>
      </c>
      <c r="AE14">
        <f t="shared" si="4"/>
        <v>1</v>
      </c>
      <c r="AF14">
        <f t="shared" si="4"/>
        <v>0</v>
      </c>
      <c r="AG14">
        <f t="shared" si="4"/>
        <v>1</v>
      </c>
      <c r="AH14">
        <f t="shared" si="4"/>
        <v>0</v>
      </c>
      <c r="AI14">
        <f t="shared" si="4"/>
        <v>0</v>
      </c>
      <c r="AJ14">
        <f t="shared" si="4"/>
        <v>0</v>
      </c>
      <c r="AK14">
        <f t="shared" si="4"/>
        <v>0</v>
      </c>
    </row>
    <row r="15" spans="1:38" x14ac:dyDescent="0.3">
      <c r="I15" s="21" t="s">
        <v>27</v>
      </c>
      <c r="J15">
        <f>COUNTIF(J$8:J$9,"C")</f>
        <v>0</v>
      </c>
      <c r="K15">
        <f>COUNTIF($J$8:$J$9,"C")</f>
        <v>0</v>
      </c>
      <c r="L15">
        <f>COUNTIF($K$8:$K$9,"C")</f>
        <v>0</v>
      </c>
      <c r="R15">
        <f t="shared" ref="R15:AK15" si="5">COUNTIF(R$8:R$9,"C")</f>
        <v>0</v>
      </c>
      <c r="S15">
        <f t="shared" si="5"/>
        <v>1</v>
      </c>
      <c r="T15">
        <f t="shared" si="5"/>
        <v>0</v>
      </c>
      <c r="U15">
        <f t="shared" si="5"/>
        <v>0</v>
      </c>
      <c r="V15">
        <f t="shared" si="5"/>
        <v>0</v>
      </c>
      <c r="W15">
        <f t="shared" si="5"/>
        <v>0</v>
      </c>
      <c r="X15">
        <f t="shared" si="5"/>
        <v>0</v>
      </c>
      <c r="Y15">
        <f t="shared" si="5"/>
        <v>0</v>
      </c>
      <c r="Z15">
        <f t="shared" si="5"/>
        <v>0</v>
      </c>
      <c r="AA15">
        <f t="shared" si="5"/>
        <v>0</v>
      </c>
      <c r="AB15">
        <f t="shared" si="5"/>
        <v>1</v>
      </c>
      <c r="AC15">
        <f t="shared" si="5"/>
        <v>1</v>
      </c>
      <c r="AD15">
        <f t="shared" si="5"/>
        <v>0</v>
      </c>
      <c r="AE15">
        <f t="shared" si="5"/>
        <v>0</v>
      </c>
      <c r="AF15">
        <f t="shared" si="5"/>
        <v>0</v>
      </c>
      <c r="AG15">
        <f t="shared" si="5"/>
        <v>0</v>
      </c>
      <c r="AH15">
        <f t="shared" si="5"/>
        <v>1</v>
      </c>
      <c r="AI15">
        <f t="shared" si="5"/>
        <v>1</v>
      </c>
      <c r="AJ15">
        <f t="shared" si="5"/>
        <v>0</v>
      </c>
      <c r="AK15">
        <f t="shared" si="5"/>
        <v>0</v>
      </c>
    </row>
    <row r="16" spans="1:38" x14ac:dyDescent="0.3">
      <c r="I16" s="21" t="s">
        <v>20</v>
      </c>
      <c r="J16">
        <f>COUNTIF(J$8:J$9,"D")</f>
        <v>1</v>
      </c>
      <c r="K16">
        <f>COUNTIF($J$8:$J$9,"D")</f>
        <v>1</v>
      </c>
      <c r="L16">
        <f>COUNTIF($K$8:$K$9,"D")</f>
        <v>0</v>
      </c>
      <c r="R16">
        <f t="shared" ref="R16:AK16" si="6">COUNTIF(R$8:R$9,"D")</f>
        <v>0</v>
      </c>
      <c r="S16">
        <f t="shared" si="6"/>
        <v>0</v>
      </c>
      <c r="T16">
        <f t="shared" si="6"/>
        <v>0</v>
      </c>
      <c r="U16">
        <f t="shared" si="6"/>
        <v>0</v>
      </c>
      <c r="V16">
        <f t="shared" si="6"/>
        <v>0</v>
      </c>
      <c r="W16">
        <f t="shared" si="6"/>
        <v>0</v>
      </c>
      <c r="X16">
        <f t="shared" si="6"/>
        <v>1</v>
      </c>
      <c r="Y16">
        <f t="shared" si="6"/>
        <v>0</v>
      </c>
      <c r="Z16">
        <f t="shared" si="6"/>
        <v>0</v>
      </c>
      <c r="AA16">
        <f t="shared" si="6"/>
        <v>0</v>
      </c>
      <c r="AB16">
        <f t="shared" si="6"/>
        <v>0</v>
      </c>
      <c r="AC16">
        <f t="shared" si="6"/>
        <v>0</v>
      </c>
      <c r="AD16">
        <f t="shared" si="6"/>
        <v>0</v>
      </c>
      <c r="AE16">
        <f t="shared" si="6"/>
        <v>0</v>
      </c>
      <c r="AF16">
        <f t="shared" si="6"/>
        <v>0</v>
      </c>
      <c r="AG16">
        <f t="shared" si="6"/>
        <v>0</v>
      </c>
      <c r="AH16">
        <f t="shared" si="6"/>
        <v>0</v>
      </c>
      <c r="AI16">
        <f t="shared" si="6"/>
        <v>0</v>
      </c>
      <c r="AJ16">
        <f t="shared" si="6"/>
        <v>1</v>
      </c>
      <c r="AK16">
        <f t="shared" si="6"/>
        <v>1</v>
      </c>
    </row>
    <row r="17" spans="9:37" x14ac:dyDescent="0.3">
      <c r="I17" s="21" t="s">
        <v>29</v>
      </c>
      <c r="J17">
        <f>COUNTIF(J$8:J$9,"E")</f>
        <v>0</v>
      </c>
      <c r="K17">
        <f>COUNTIF($J$8:$J$9,"E")</f>
        <v>0</v>
      </c>
      <c r="L17">
        <f>COUNTIF($K$8:$K$9,"E")</f>
        <v>0</v>
      </c>
      <c r="R17">
        <f t="shared" ref="R17:AK17" si="7">COUNTIF(R$8:R$9,"E")</f>
        <v>0</v>
      </c>
      <c r="S17">
        <f t="shared" si="7"/>
        <v>0</v>
      </c>
      <c r="T17">
        <f t="shared" si="7"/>
        <v>0</v>
      </c>
      <c r="U17">
        <f t="shared" si="7"/>
        <v>0</v>
      </c>
      <c r="V17">
        <f t="shared" si="7"/>
        <v>0</v>
      </c>
      <c r="W17">
        <f t="shared" si="7"/>
        <v>0</v>
      </c>
      <c r="X17">
        <f t="shared" si="7"/>
        <v>0</v>
      </c>
      <c r="Y17">
        <f t="shared" si="7"/>
        <v>0</v>
      </c>
      <c r="Z17">
        <f t="shared" si="7"/>
        <v>0</v>
      </c>
      <c r="AA17">
        <f t="shared" si="7"/>
        <v>0</v>
      </c>
      <c r="AB17">
        <f t="shared" si="7"/>
        <v>0</v>
      </c>
      <c r="AC17">
        <f t="shared" si="7"/>
        <v>0</v>
      </c>
      <c r="AD17">
        <f t="shared" si="7"/>
        <v>0</v>
      </c>
      <c r="AE17">
        <f t="shared" si="7"/>
        <v>0</v>
      </c>
      <c r="AF17">
        <f t="shared" si="7"/>
        <v>0</v>
      </c>
      <c r="AG17">
        <f t="shared" si="7"/>
        <v>0</v>
      </c>
      <c r="AH17">
        <f t="shared" si="7"/>
        <v>0</v>
      </c>
      <c r="AI17">
        <f t="shared" si="7"/>
        <v>0</v>
      </c>
      <c r="AJ17">
        <f t="shared" si="7"/>
        <v>0</v>
      </c>
      <c r="AK17">
        <f t="shared" si="7"/>
        <v>0</v>
      </c>
    </row>
    <row r="18" spans="9:37" x14ac:dyDescent="0.3">
      <c r="I18" s="21" t="s">
        <v>21</v>
      </c>
      <c r="J18">
        <f>COUNTIF(J$8:J$9,"F")</f>
        <v>0</v>
      </c>
      <c r="K18">
        <f>COUNTIF($J$8:$J$9,"F")</f>
        <v>0</v>
      </c>
      <c r="L18">
        <f>COUNTIF($K$8:$K$9,"F")</f>
        <v>0</v>
      </c>
      <c r="R18">
        <f t="shared" ref="R18:AK18" si="8">COUNTIF(R$8:R$9,"F")</f>
        <v>0</v>
      </c>
      <c r="S18">
        <f t="shared" si="8"/>
        <v>0</v>
      </c>
      <c r="T18">
        <f t="shared" si="8"/>
        <v>0</v>
      </c>
      <c r="U18">
        <f t="shared" si="8"/>
        <v>0</v>
      </c>
      <c r="V18">
        <f t="shared" si="8"/>
        <v>0</v>
      </c>
      <c r="W18">
        <f t="shared" si="8"/>
        <v>0</v>
      </c>
      <c r="X18">
        <f t="shared" si="8"/>
        <v>0</v>
      </c>
      <c r="Y18">
        <f t="shared" si="8"/>
        <v>0</v>
      </c>
      <c r="Z18">
        <f t="shared" si="8"/>
        <v>0</v>
      </c>
      <c r="AA18">
        <f t="shared" si="8"/>
        <v>0</v>
      </c>
      <c r="AB18">
        <f t="shared" si="8"/>
        <v>0</v>
      </c>
      <c r="AC18">
        <f t="shared" si="8"/>
        <v>0</v>
      </c>
      <c r="AD18">
        <f t="shared" si="8"/>
        <v>0</v>
      </c>
      <c r="AE18">
        <f t="shared" si="8"/>
        <v>0</v>
      </c>
      <c r="AF18">
        <f t="shared" si="8"/>
        <v>0</v>
      </c>
      <c r="AG18">
        <f t="shared" si="8"/>
        <v>0</v>
      </c>
      <c r="AH18">
        <f t="shared" si="8"/>
        <v>0</v>
      </c>
      <c r="AI18">
        <f t="shared" si="8"/>
        <v>0</v>
      </c>
      <c r="AJ18">
        <f t="shared" si="8"/>
        <v>0</v>
      </c>
      <c r="AK18">
        <f t="shared" si="8"/>
        <v>0</v>
      </c>
    </row>
    <row r="19" spans="9:37" x14ac:dyDescent="0.3">
      <c r="I19" s="21" t="s">
        <v>31</v>
      </c>
      <c r="J19">
        <f>COUNTIF(J$8:J$9,"Z")</f>
        <v>0</v>
      </c>
      <c r="K19">
        <f>COUNTIF($J$8:$J$9,"Z")</f>
        <v>0</v>
      </c>
      <c r="L19">
        <f>COUNTIF($K$8:$K$9,"Z")</f>
        <v>0</v>
      </c>
      <c r="R19">
        <f t="shared" ref="R19:AK19" si="9">COUNTIF(R$8:R$9,"Z")</f>
        <v>0</v>
      </c>
      <c r="S19">
        <f t="shared" si="9"/>
        <v>0</v>
      </c>
      <c r="T19">
        <f t="shared" si="9"/>
        <v>1</v>
      </c>
      <c r="U19">
        <f t="shared" si="9"/>
        <v>0</v>
      </c>
      <c r="V19">
        <f t="shared" si="9"/>
        <v>1</v>
      </c>
      <c r="W19">
        <f t="shared" si="9"/>
        <v>0</v>
      </c>
      <c r="X19">
        <f t="shared" si="9"/>
        <v>0</v>
      </c>
      <c r="Y19">
        <f t="shared" si="9"/>
        <v>0</v>
      </c>
      <c r="Z19">
        <f t="shared" si="9"/>
        <v>0</v>
      </c>
      <c r="AA19">
        <f t="shared" si="9"/>
        <v>0</v>
      </c>
      <c r="AB19">
        <f t="shared" si="9"/>
        <v>0</v>
      </c>
      <c r="AC19">
        <f t="shared" si="9"/>
        <v>0</v>
      </c>
      <c r="AD19">
        <f t="shared" si="9"/>
        <v>0</v>
      </c>
      <c r="AE19">
        <f t="shared" si="9"/>
        <v>0</v>
      </c>
      <c r="AF19">
        <f t="shared" si="9"/>
        <v>1</v>
      </c>
      <c r="AG19">
        <f t="shared" si="9"/>
        <v>0</v>
      </c>
      <c r="AH19">
        <f t="shared" si="9"/>
        <v>0</v>
      </c>
      <c r="AI19">
        <f t="shared" si="9"/>
        <v>0</v>
      </c>
      <c r="AJ19">
        <f t="shared" si="9"/>
        <v>0</v>
      </c>
      <c r="AK19">
        <f t="shared" si="9"/>
        <v>0</v>
      </c>
    </row>
  </sheetData>
  <mergeCells count="24">
    <mergeCell ref="O6:O7"/>
    <mergeCell ref="P6:P7"/>
    <mergeCell ref="Q6:Q7"/>
    <mergeCell ref="E6:E7"/>
    <mergeCell ref="F6:F7"/>
    <mergeCell ref="G6:G7"/>
    <mergeCell ref="M6:M7"/>
    <mergeCell ref="N6:N7"/>
    <mergeCell ref="A1:AL1"/>
    <mergeCell ref="A2:AL2"/>
    <mergeCell ref="A3:AL3"/>
    <mergeCell ref="A4:AL4"/>
    <mergeCell ref="A5:C5"/>
    <mergeCell ref="D5:E5"/>
    <mergeCell ref="F5:G5"/>
    <mergeCell ref="H5:H7"/>
    <mergeCell ref="I5:I7"/>
    <mergeCell ref="J5:Q5"/>
    <mergeCell ref="R5:AK5"/>
    <mergeCell ref="AL5:AL7"/>
    <mergeCell ref="A6:A7"/>
    <mergeCell ref="B6:B7"/>
    <mergeCell ref="C6:C7"/>
    <mergeCell ref="D6:D7"/>
  </mergeCells>
  <phoneticPr fontId="6" type="noConversion"/>
  <conditionalFormatting sqref="AA7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9">
    <cfRule type="duplicateValues" dxfId="5" priority="18"/>
  </conditionalFormatting>
  <conditionalFormatting sqref="B9">
    <cfRule type="duplicateValues" priority="21"/>
    <cfRule type="duplicateValues" dxfId="4" priority="20"/>
  </conditionalFormatting>
  <conditionalFormatting sqref="V9">
    <cfRule type="expression" dxfId="3" priority="31">
      <formula>"UPPER(V7)=$V$8"</formula>
    </cfRule>
    <cfRule type="expression" priority="30">
      <formula>UPPER(Z9)=$V$7</formula>
    </cfRule>
    <cfRule type="expression" priority="29">
      <formula>UPPER(#REF!)=$V$7</formula>
    </cfRule>
    <cfRule type="expression" dxfId="2" priority="28">
      <formula>UPPER=$V$7</formula>
    </cfRule>
  </conditionalFormatting>
  <conditionalFormatting sqref="B8">
    <cfRule type="duplicateValues" dxfId="1" priority="3"/>
  </conditionalFormatting>
  <conditionalFormatting sqref="B8">
    <cfRule type="duplicateValues" priority="5"/>
    <cfRule type="duplicateValues" dxfId="0" priority="4"/>
  </conditionalFormatting>
  <conditionalFormatting sqref="AA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J8">
    <cfRule type="expression" priority="1">
      <formula>MOD(ROW(),2)</formula>
    </cfRule>
  </conditionalFormatting>
  <pageMargins left="0.25" right="0.25" top="0.75" bottom="0.75" header="0.30000001192092896" footer="0.30000001192092896"/>
  <pageSetup paperSize="9" scale="3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 지정된 범위</vt:lpstr>
      </vt:variant>
      <vt:variant>
        <vt:i4>2</vt:i4>
      </vt:variant>
    </vt:vector>
  </HeadingPairs>
  <TitlesOfParts>
    <vt:vector size="7" baseType="lpstr">
      <vt:lpstr>TempO A</vt:lpstr>
      <vt:lpstr>TempO B</vt:lpstr>
      <vt:lpstr>PreO A</vt:lpstr>
      <vt:lpstr>PreO B</vt:lpstr>
      <vt:lpstr>PreO P</vt:lpstr>
      <vt:lpstr>'TempO A'!Print_Area</vt:lpstr>
      <vt:lpstr>'TempO B'!Print_Area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p1</dc:creator>
  <cp:lastModifiedBy>happyu</cp:lastModifiedBy>
  <cp:revision>1</cp:revision>
  <cp:lastPrinted>2022-10-31T12:32:48Z</cp:lastPrinted>
  <dcterms:created xsi:type="dcterms:W3CDTF">2017-09-07T09:54:12Z</dcterms:created>
  <dcterms:modified xsi:type="dcterms:W3CDTF">2026-04-28T07:39:19Z</dcterms:modified>
  <cp:version>1100.0100.01</cp:version>
</cp:coreProperties>
</file>